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ba" sheetId="2" r:id="rId2"/>
    <sheet name="02.1 - ZTI" sheetId="3" r:id="rId3"/>
    <sheet name="02.2 - ÚT" sheetId="4" r:id="rId4"/>
    <sheet name="03 - Mediplyny" sheetId="5" r:id="rId5"/>
    <sheet name="04 - VZT" sheetId="6" r:id="rId6"/>
    <sheet name="05.1 - Elektromontáže" sheetId="7" r:id="rId7"/>
    <sheet name="05.2 - Elektromateriál" sheetId="8" r:id="rId8"/>
    <sheet name="05.3 - Práce v HZS" sheetId="9" r:id="rId9"/>
    <sheet name="Pokyny pro vyplnění" sheetId="10" r:id="rId10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'01 - Stavba'!$C$93:$K$401</definedName>
    <definedName name="_xlnm.Print_Area" localSheetId="1">'01 - Stavba'!$C$4:$J$39,'01 - Stavba'!$C$45:$J$75,'01 - Stavba'!$C$81:$K$401</definedName>
    <definedName name="_xlnm.Print_Titles" localSheetId="1">'01 - Stavba'!$93:$93</definedName>
    <definedName name="_xlnm._FilterDatabase" localSheetId="2" hidden="1">'02.1 - ZTI'!$C$89:$K$287</definedName>
    <definedName name="_xlnm.Print_Area" localSheetId="2">'02.1 - ZTI'!$C$4:$J$41,'02.1 - ZTI'!$C$47:$J$69,'02.1 - ZTI'!$C$75:$K$287</definedName>
    <definedName name="_xlnm.Print_Titles" localSheetId="2">'02.1 - ZTI'!$89:$89</definedName>
    <definedName name="_xlnm._FilterDatabase" localSheetId="3" hidden="1">'02.2 - ÚT'!$C$90:$K$216</definedName>
    <definedName name="_xlnm.Print_Area" localSheetId="3">'02.2 - ÚT'!$C$4:$J$41,'02.2 - ÚT'!$C$47:$J$70,'02.2 - ÚT'!$C$76:$K$216</definedName>
    <definedName name="_xlnm.Print_Titles" localSheetId="3">'02.2 - ÚT'!$90:$90</definedName>
    <definedName name="_xlnm._FilterDatabase" localSheetId="4" hidden="1">'03 - Mediplyny'!$C$81:$K$151</definedName>
    <definedName name="_xlnm.Print_Area" localSheetId="4">'03 - Mediplyny'!$C$4:$J$39,'03 - Mediplyny'!$C$45:$J$63,'03 - Mediplyny'!$C$69:$K$151</definedName>
    <definedName name="_xlnm.Print_Titles" localSheetId="4">'03 - Mediplyny'!$81:$81</definedName>
    <definedName name="_xlnm._FilterDatabase" localSheetId="5" hidden="1">'04 - VZT'!$C$81:$K$200</definedName>
    <definedName name="_xlnm.Print_Area" localSheetId="5">'04 - VZT'!$C$4:$J$39,'04 - VZT'!$C$45:$J$63,'04 - VZT'!$C$69:$K$200</definedName>
    <definedName name="_xlnm.Print_Titles" localSheetId="5">'04 - VZT'!$81:$81</definedName>
    <definedName name="_xlnm._FilterDatabase" localSheetId="6" hidden="1">'05.1 - Elektromontáže'!$C$84:$K$167</definedName>
    <definedName name="_xlnm.Print_Area" localSheetId="6">'05.1 - Elektromontáže'!$C$4:$J$41,'05.1 - Elektromontáže'!$C$47:$J$64,'05.1 - Elektromontáže'!$C$70:$K$167</definedName>
    <definedName name="_xlnm.Print_Titles" localSheetId="6">'05.1 - Elektromontáže'!$84:$84</definedName>
    <definedName name="_xlnm._FilterDatabase" localSheetId="7" hidden="1">'05.2 - Elektromateriál'!$C$84:$K$135</definedName>
    <definedName name="_xlnm.Print_Area" localSheetId="7">'05.2 - Elektromateriál'!$C$4:$J$41,'05.2 - Elektromateriál'!$C$47:$J$64,'05.2 - Elektromateriál'!$C$70:$K$135</definedName>
    <definedName name="_xlnm.Print_Titles" localSheetId="7">'05.2 - Elektromateriál'!$84:$84</definedName>
    <definedName name="_xlnm._FilterDatabase" localSheetId="8" hidden="1">'05.3 - Práce v HZS'!$C$84:$K$91</definedName>
    <definedName name="_xlnm.Print_Area" localSheetId="8">'05.3 - Práce v HZS'!$C$4:$J$41,'05.3 - Práce v HZS'!$C$47:$J$64,'05.3 - Práce v HZS'!$C$70:$K$91</definedName>
    <definedName name="_xlnm.Print_Titles" localSheetId="8">'05.3 - Práce v HZS'!$84:$84</definedName>
    <definedName name="_xlnm.Print_Area" localSheetId="9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9" l="1" r="J39"/>
  <c r="J38"/>
  <c i="1" r="AY64"/>
  <c i="9" r="J37"/>
  <c i="1" r="AX64"/>
  <c i="9"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2"/>
  <c r="F81"/>
  <c r="F79"/>
  <c r="E77"/>
  <c r="J59"/>
  <c r="F58"/>
  <c r="F56"/>
  <c r="E54"/>
  <c r="J23"/>
  <c r="E23"/>
  <c r="J81"/>
  <c r="J22"/>
  <c r="J20"/>
  <c r="E20"/>
  <c r="F82"/>
  <c r="J19"/>
  <c r="J14"/>
  <c r="J79"/>
  <c r="E7"/>
  <c r="E50"/>
  <c i="8" r="J39"/>
  <c r="J38"/>
  <c i="1" r="AY63"/>
  <c i="8" r="J37"/>
  <c i="1" r="AX63"/>
  <c i="8"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2"/>
  <c r="F81"/>
  <c r="F79"/>
  <c r="E77"/>
  <c r="J59"/>
  <c r="F58"/>
  <c r="F56"/>
  <c r="E54"/>
  <c r="J23"/>
  <c r="E23"/>
  <c r="J58"/>
  <c r="J22"/>
  <c r="J20"/>
  <c r="E20"/>
  <c r="F82"/>
  <c r="J19"/>
  <c r="J14"/>
  <c r="J79"/>
  <c r="E7"/>
  <c r="E50"/>
  <c i="7" r="J39"/>
  <c r="J38"/>
  <c i="1" r="AY62"/>
  <c i="7" r="J37"/>
  <c i="1" r="AX62"/>
  <c i="7"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2"/>
  <c r="F81"/>
  <c r="F79"/>
  <c r="E77"/>
  <c r="J59"/>
  <c r="F58"/>
  <c r="F56"/>
  <c r="E54"/>
  <c r="J23"/>
  <c r="E23"/>
  <c r="J58"/>
  <c r="J22"/>
  <c r="J20"/>
  <c r="E20"/>
  <c r="F82"/>
  <c r="J19"/>
  <c r="J14"/>
  <c r="J79"/>
  <c r="E7"/>
  <c r="E73"/>
  <c i="6" r="J37"/>
  <c r="J36"/>
  <c i="1" r="AY60"/>
  <c i="6" r="J35"/>
  <c i="1" r="AX60"/>
  <c i="6"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9"/>
  <c r="F78"/>
  <c r="F76"/>
  <c r="E74"/>
  <c r="J55"/>
  <c r="F54"/>
  <c r="F52"/>
  <c r="E50"/>
  <c r="J21"/>
  <c r="E21"/>
  <c r="J54"/>
  <c r="J20"/>
  <c r="J18"/>
  <c r="E18"/>
  <c r="F79"/>
  <c r="J17"/>
  <c r="J12"/>
  <c r="J52"/>
  <c r="E7"/>
  <c r="E72"/>
  <c i="5" r="J37"/>
  <c r="J36"/>
  <c i="1" r="AY59"/>
  <c i="5" r="J35"/>
  <c i="1" r="AX59"/>
  <c i="5"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9"/>
  <c r="F78"/>
  <c r="F76"/>
  <c r="E74"/>
  <c r="J55"/>
  <c r="F54"/>
  <c r="F52"/>
  <c r="E50"/>
  <c r="J21"/>
  <c r="E21"/>
  <c r="J54"/>
  <c r="J20"/>
  <c r="J18"/>
  <c r="E18"/>
  <c r="F55"/>
  <c r="J17"/>
  <c r="J12"/>
  <c r="J76"/>
  <c r="E7"/>
  <c r="E72"/>
  <c i="4" r="J39"/>
  <c r="J38"/>
  <c i="1" r="AY58"/>
  <c i="4" r="J37"/>
  <c i="1" r="AX58"/>
  <c i="4" r="BI212"/>
  <c r="BH212"/>
  <c r="BG212"/>
  <c r="BF212"/>
  <c r="T212"/>
  <c r="T201"/>
  <c r="R212"/>
  <c r="R201"/>
  <c r="P212"/>
  <c r="P201"/>
  <c r="BI207"/>
  <c r="BH207"/>
  <c r="BG207"/>
  <c r="BF207"/>
  <c r="T207"/>
  <c r="R207"/>
  <c r="P207"/>
  <c r="BI202"/>
  <c r="BH202"/>
  <c r="BG202"/>
  <c r="BF202"/>
  <c r="T202"/>
  <c r="R202"/>
  <c r="P202"/>
  <c r="BI198"/>
  <c r="BH198"/>
  <c r="BG198"/>
  <c r="BF198"/>
  <c r="T198"/>
  <c r="R198"/>
  <c r="P198"/>
  <c r="BI192"/>
  <c r="BH192"/>
  <c r="BG192"/>
  <c r="BF192"/>
  <c r="T192"/>
  <c r="R192"/>
  <c r="P192"/>
  <c r="BI186"/>
  <c r="BH186"/>
  <c r="BG186"/>
  <c r="BF186"/>
  <c r="T186"/>
  <c r="R186"/>
  <c r="P186"/>
  <c r="BI183"/>
  <c r="BH183"/>
  <c r="BG183"/>
  <c r="BF183"/>
  <c r="T183"/>
  <c r="R183"/>
  <c r="P183"/>
  <c r="BI177"/>
  <c r="BH177"/>
  <c r="BG177"/>
  <c r="BF177"/>
  <c r="T177"/>
  <c r="R177"/>
  <c r="P177"/>
  <c r="BI173"/>
  <c r="BH173"/>
  <c r="BG173"/>
  <c r="BF173"/>
  <c r="T173"/>
  <c r="R173"/>
  <c r="P173"/>
  <c r="BI166"/>
  <c r="BH166"/>
  <c r="BG166"/>
  <c r="BF166"/>
  <c r="T166"/>
  <c r="R166"/>
  <c r="P166"/>
  <c r="BI163"/>
  <c r="BH163"/>
  <c r="BG163"/>
  <c r="BF163"/>
  <c r="T163"/>
  <c r="R163"/>
  <c r="P163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59"/>
  <c r="J19"/>
  <c r="J14"/>
  <c r="J85"/>
  <c r="E7"/>
  <c r="E79"/>
  <c i="3" r="J39"/>
  <c r="J38"/>
  <c i="1" r="AY57"/>
  <c i="3" r="J37"/>
  <c i="1" r="AX57"/>
  <c i="3" r="BI283"/>
  <c r="BH283"/>
  <c r="BG283"/>
  <c r="BF283"/>
  <c r="T283"/>
  <c r="R283"/>
  <c r="P283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3"/>
  <c r="BH153"/>
  <c r="BG153"/>
  <c r="BF153"/>
  <c r="T153"/>
  <c r="R153"/>
  <c r="P153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5"/>
  <c r="BH135"/>
  <c r="BG135"/>
  <c r="BF135"/>
  <c r="T135"/>
  <c r="R135"/>
  <c r="P135"/>
  <c r="BI131"/>
  <c r="BH131"/>
  <c r="BG131"/>
  <c r="BF131"/>
  <c r="T131"/>
  <c r="R131"/>
  <c r="P131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J87"/>
  <c r="J86"/>
  <c r="F86"/>
  <c r="F84"/>
  <c r="E82"/>
  <c r="J59"/>
  <c r="J58"/>
  <c r="F58"/>
  <c r="F56"/>
  <c r="E54"/>
  <c r="J20"/>
  <c r="E20"/>
  <c r="F87"/>
  <c r="J19"/>
  <c r="J14"/>
  <c r="J56"/>
  <c r="E7"/>
  <c r="E50"/>
  <c i="2" r="J37"/>
  <c r="J36"/>
  <c i="1" r="AY55"/>
  <c i="2" r="J35"/>
  <c i="1" r="AX55"/>
  <c i="2" r="BI399"/>
  <c r="BH399"/>
  <c r="BG399"/>
  <c r="BF399"/>
  <c r="T399"/>
  <c r="R399"/>
  <c r="P399"/>
  <c r="BI396"/>
  <c r="BH396"/>
  <c r="BG396"/>
  <c r="BF396"/>
  <c r="T396"/>
  <c r="R396"/>
  <c r="P396"/>
  <c r="BI392"/>
  <c r="BH392"/>
  <c r="BG392"/>
  <c r="BF392"/>
  <c r="T392"/>
  <c r="R392"/>
  <c r="P392"/>
  <c r="BI390"/>
  <c r="BH390"/>
  <c r="BG390"/>
  <c r="BF390"/>
  <c r="T390"/>
  <c r="R390"/>
  <c r="P390"/>
  <c r="BI387"/>
  <c r="BH387"/>
  <c r="BG387"/>
  <c r="BF387"/>
  <c r="T387"/>
  <c r="R387"/>
  <c r="P387"/>
  <c r="BI382"/>
  <c r="BH382"/>
  <c r="BG382"/>
  <c r="BF382"/>
  <c r="T382"/>
  <c r="R382"/>
  <c r="P382"/>
  <c r="BI379"/>
  <c r="BH379"/>
  <c r="BG379"/>
  <c r="BF379"/>
  <c r="T379"/>
  <c r="R379"/>
  <c r="P379"/>
  <c r="BI377"/>
  <c r="BH377"/>
  <c r="BG377"/>
  <c r="BF377"/>
  <c r="T377"/>
  <c r="R377"/>
  <c r="P377"/>
  <c r="BI374"/>
  <c r="BH374"/>
  <c r="BG374"/>
  <c r="BF374"/>
  <c r="T374"/>
  <c r="R374"/>
  <c r="P374"/>
  <c r="BI372"/>
  <c r="BH372"/>
  <c r="BG372"/>
  <c r="BF372"/>
  <c r="T372"/>
  <c r="R372"/>
  <c r="P372"/>
  <c r="BI369"/>
  <c r="BH369"/>
  <c r="BG369"/>
  <c r="BF369"/>
  <c r="T369"/>
  <c r="R369"/>
  <c r="P369"/>
  <c r="BI367"/>
  <c r="BH367"/>
  <c r="BG367"/>
  <c r="BF367"/>
  <c r="T367"/>
  <c r="R367"/>
  <c r="P367"/>
  <c r="BI364"/>
  <c r="BH364"/>
  <c r="BG364"/>
  <c r="BF364"/>
  <c r="T364"/>
  <c r="R364"/>
  <c r="P364"/>
  <c r="BI361"/>
  <c r="BH361"/>
  <c r="BG361"/>
  <c r="BF361"/>
  <c r="T361"/>
  <c r="R361"/>
  <c r="P361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42"/>
  <c r="BH342"/>
  <c r="BG342"/>
  <c r="BF342"/>
  <c r="T342"/>
  <c r="R342"/>
  <c r="P342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6"/>
  <c r="BH316"/>
  <c r="BG316"/>
  <c r="BF316"/>
  <c r="T316"/>
  <c r="R316"/>
  <c r="P316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5"/>
  <c r="BH305"/>
  <c r="BG305"/>
  <c r="BF305"/>
  <c r="T305"/>
  <c r="R305"/>
  <c r="P305"/>
  <c r="BI301"/>
  <c r="BH301"/>
  <c r="BG301"/>
  <c r="BF301"/>
  <c r="T301"/>
  <c r="R301"/>
  <c r="P301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J91"/>
  <c r="F90"/>
  <c r="F88"/>
  <c r="E86"/>
  <c r="J55"/>
  <c r="F54"/>
  <c r="F52"/>
  <c r="E50"/>
  <c r="J21"/>
  <c r="E21"/>
  <c r="J90"/>
  <c r="J20"/>
  <c r="J18"/>
  <c r="E18"/>
  <c r="F91"/>
  <c r="J17"/>
  <c r="J12"/>
  <c r="J88"/>
  <c r="E7"/>
  <c r="E84"/>
  <c i="1" r="L50"/>
  <c r="AM50"/>
  <c r="AM49"/>
  <c r="L49"/>
  <c r="AM47"/>
  <c r="L47"/>
  <c r="L45"/>
  <c r="L44"/>
  <c i="2" r="J369"/>
  <c r="BK296"/>
  <c r="BK230"/>
  <c r="J127"/>
  <c i="3" r="J223"/>
  <c r="J117"/>
  <c r="J265"/>
  <c r="BK161"/>
  <c r="BK111"/>
  <c i="4" r="J151"/>
  <c i="5" r="J100"/>
  <c i="6" r="J115"/>
  <c r="BK185"/>
  <c i="7" r="BK150"/>
  <c r="J108"/>
  <c i="8" r="BK98"/>
  <c i="2" r="BK367"/>
  <c r="J323"/>
  <c r="J262"/>
  <c r="J200"/>
  <c r="BK140"/>
  <c i="3" r="J238"/>
  <c r="J170"/>
  <c i="4" r="J157"/>
  <c r="BK94"/>
  <c i="5" r="J86"/>
  <c r="J140"/>
  <c i="6" r="J144"/>
  <c r="BK183"/>
  <c r="J104"/>
  <c i="7" r="BK114"/>
  <c r="BK136"/>
  <c i="8" r="J114"/>
  <c r="BK86"/>
  <c i="2" r="BK369"/>
  <c r="J202"/>
  <c r="J117"/>
  <c i="3" r="BK232"/>
  <c r="J194"/>
  <c r="J114"/>
  <c r="BK270"/>
  <c r="J158"/>
  <c r="BK144"/>
  <c r="J262"/>
  <c i="4" r="BK212"/>
  <c r="J163"/>
  <c i="5" r="J134"/>
  <c r="BK88"/>
  <c i="6" r="J133"/>
  <c r="BK144"/>
  <c r="BK96"/>
  <c i="7" r="BK108"/>
  <c i="8" r="BK96"/>
  <c i="2" r="BK390"/>
  <c r="BK335"/>
  <c r="BK257"/>
  <c r="J193"/>
  <c r="J110"/>
  <c i="3" r="J123"/>
  <c i="4" r="J148"/>
  <c i="5" r="BK148"/>
  <c r="BK110"/>
  <c i="6" r="BK161"/>
  <c r="BK109"/>
  <c r="J112"/>
  <c i="7" r="J110"/>
  <c r="BK164"/>
  <c i="8" r="BK134"/>
  <c i="2" r="J399"/>
  <c r="BK338"/>
  <c r="J275"/>
  <c r="J241"/>
  <c r="BK183"/>
  <c r="J121"/>
  <c i="3" r="BK253"/>
  <c i="4" r="BK198"/>
  <c r="J119"/>
  <c i="5" r="J129"/>
  <c r="J110"/>
  <c i="6" r="BK149"/>
  <c r="J127"/>
  <c r="J171"/>
  <c r="J142"/>
  <c i="7" r="BK124"/>
  <c i="8" r="J130"/>
  <c r="BK110"/>
  <c i="2" r="BK354"/>
  <c r="BK311"/>
  <c r="BK262"/>
  <c r="J214"/>
  <c r="F36"/>
  <c r="BK113"/>
  <c i="3" r="J105"/>
  <c i="4" r="BK166"/>
  <c i="5" r="J106"/>
  <c r="J120"/>
  <c i="6" r="J135"/>
  <c r="J84"/>
  <c i="7" r="J146"/>
  <c i="8" r="J132"/>
  <c r="BK90"/>
  <c i="2" r="J335"/>
  <c r="J305"/>
  <c r="BK236"/>
  <c r="J154"/>
  <c i="3" r="BK256"/>
  <c r="BK200"/>
  <c r="J197"/>
  <c r="J235"/>
  <c r="BK267"/>
  <c r="BK99"/>
  <c i="4" r="J132"/>
  <c r="J139"/>
  <c i="5" r="BK86"/>
  <c i="6" r="J100"/>
  <c r="J123"/>
  <c i="7" r="J140"/>
  <c r="BK122"/>
  <c i="8" r="J98"/>
  <c i="2" r="J342"/>
  <c r="BK284"/>
  <c r="J230"/>
  <c r="J151"/>
  <c i="3" r="J147"/>
  <c r="BK283"/>
  <c r="BK123"/>
  <c i="4" r="J207"/>
  <c i="5" r="J131"/>
  <c r="J96"/>
  <c i="6" r="J92"/>
  <c r="BK156"/>
  <c r="BK88"/>
  <c i="7" r="J124"/>
  <c r="J134"/>
  <c r="J104"/>
  <c i="8" r="J104"/>
  <c i="2" r="J396"/>
  <c r="BK217"/>
  <c r="BK154"/>
  <c i="3" r="BK274"/>
  <c r="BK214"/>
  <c r="J126"/>
  <c r="J141"/>
  <c r="BK194"/>
  <c r="J200"/>
  <c r="J274"/>
  <c i="4" r="J136"/>
  <c i="5" r="J122"/>
  <c r="J118"/>
  <c i="6" r="J129"/>
  <c r="BK189"/>
  <c r="BK102"/>
  <c i="7" r="J148"/>
  <c r="BK96"/>
  <c i="8" r="BK122"/>
  <c i="2" r="BK345"/>
  <c r="J287"/>
  <c r="BK227"/>
  <c r="J161"/>
  <c r="F35"/>
  <c i="7" r="BK166"/>
  <c i="8" r="J92"/>
  <c i="2" r="BK399"/>
  <c r="J345"/>
  <c r="J296"/>
  <c r="J236"/>
  <c r="BK165"/>
  <c r="J130"/>
  <c i="3" r="BK114"/>
  <c r="BK250"/>
  <c i="4" r="J145"/>
  <c r="J166"/>
  <c i="5" r="J126"/>
  <c i="6" r="J119"/>
  <c r="BK119"/>
  <c i="7" r="BK132"/>
  <c r="J136"/>
  <c i="8" r="J112"/>
  <c i="2" r="J354"/>
  <c r="BK269"/>
  <c r="BK233"/>
  <c r="BK158"/>
  <c i="3" r="BK182"/>
  <c r="J226"/>
  <c i="4" r="BK202"/>
  <c i="5" r="BK120"/>
  <c r="BK102"/>
  <c i="6" r="BK131"/>
  <c i="7" r="J120"/>
  <c r="BK140"/>
  <c i="2" r="BK323"/>
  <c r="BK246"/>
  <c r="J165"/>
  <c i="3" r="J278"/>
  <c r="J164"/>
  <c r="J250"/>
  <c r="BK141"/>
  <c i="4" r="BK207"/>
  <c i="5" r="BK150"/>
  <c i="6" r="BK115"/>
  <c r="BK84"/>
  <c i="7" r="BK154"/>
  <c i="8" r="BK132"/>
  <c i="2" r="BK357"/>
  <c r="J293"/>
  <c r="BK220"/>
  <c r="BK161"/>
  <c i="3" r="BK217"/>
  <c r="J247"/>
  <c i="4" r="BK119"/>
  <c i="5" r="J98"/>
  <c i="6" r="BK146"/>
  <c r="BK135"/>
  <c r="J117"/>
  <c i="7" r="J100"/>
  <c r="J128"/>
  <c i="8" r="BK120"/>
  <c i="2" r="J351"/>
  <c r="BK186"/>
  <c i="1" r="AS61"/>
  <c i="3" r="BK244"/>
  <c r="BK262"/>
  <c r="BK153"/>
  <c i="4" r="BK139"/>
  <c i="5" r="BK116"/>
  <c i="6" r="J199"/>
  <c r="J140"/>
  <c i="7" r="J132"/>
  <c i="8" r="J102"/>
  <c i="2" r="J387"/>
  <c r="BK275"/>
  <c r="J174"/>
  <c i="3" r="BK147"/>
  <c i="4" r="BK100"/>
  <c i="5" r="J136"/>
  <c r="BK98"/>
  <c i="6" r="J94"/>
  <c r="J125"/>
  <c i="7" r="J90"/>
  <c r="BK86"/>
  <c i="2" r="BK387"/>
  <c r="J320"/>
  <c r="BK255"/>
  <c r="BK198"/>
  <c r="BK99"/>
  <c i="3" r="BK265"/>
  <c i="4" r="J127"/>
  <c i="5" r="BK118"/>
  <c i="6" r="J179"/>
  <c r="J149"/>
  <c i="7" r="BK148"/>
  <c r="J92"/>
  <c i="8" r="J94"/>
  <c i="2" r="BK372"/>
  <c r="BK287"/>
  <c r="BK241"/>
  <c r="BK151"/>
  <c i="3" r="J241"/>
  <c r="BK170"/>
  <c i="4" r="BK116"/>
  <c i="5" r="BK126"/>
  <c r="J116"/>
  <c i="6" r="BK173"/>
  <c r="J88"/>
  <c i="7" r="J164"/>
  <c i="8" r="J128"/>
  <c r="J88"/>
  <c i="2" r="BK342"/>
  <c r="BK281"/>
  <c r="BK200"/>
  <c r="J97"/>
  <c i="3" r="BK105"/>
  <c i="4" r="BK122"/>
  <c i="5" r="J144"/>
  <c i="6" r="J197"/>
  <c r="BK187"/>
  <c i="7" r="BK152"/>
  <c r="BK104"/>
  <c i="8" r="BK104"/>
  <c i="2" r="J379"/>
  <c r="J290"/>
  <c r="J204"/>
  <c i="1" r="AS56"/>
  <c i="3" r="BK102"/>
  <c r="J205"/>
  <c i="4" r="BK136"/>
  <c i="5" r="J94"/>
  <c i="6" r="J154"/>
  <c i="7" r="J98"/>
  <c r="BK116"/>
  <c i="2" r="J377"/>
  <c r="J301"/>
  <c r="J249"/>
  <c r="BK180"/>
  <c r="J99"/>
  <c i="3" r="J93"/>
  <c i="4" r="BK163"/>
  <c i="5" r="BK129"/>
  <c i="6" r="BK195"/>
  <c r="J86"/>
  <c r="BK117"/>
  <c i="7" r="BK130"/>
  <c r="J158"/>
  <c i="8" r="J96"/>
  <c i="2" r="BK361"/>
  <c r="BK195"/>
  <c r="BK127"/>
  <c i="3" r="J270"/>
  <c r="BK210"/>
  <c r="BK108"/>
  <c r="BK188"/>
  <c r="BK176"/>
  <c r="BK223"/>
  <c i="4" r="BK177"/>
  <c i="5" r="J142"/>
  <c i="6" r="BK138"/>
  <c r="J169"/>
  <c r="BK165"/>
  <c i="7" r="BK90"/>
  <c i="8" r="J118"/>
  <c i="2" r="J361"/>
  <c r="BK266"/>
  <c r="J180"/>
  <c i="3" r="J111"/>
  <c r="J135"/>
  <c i="4" r="BK186"/>
  <c i="5" r="BK96"/>
  <c i="6" r="J96"/>
  <c r="BK159"/>
  <c i="7" r="J144"/>
  <c i="8" r="J120"/>
  <c i="2" r="J364"/>
  <c r="BK293"/>
  <c r="J217"/>
  <c r="J133"/>
  <c i="3" r="BK126"/>
  <c r="BK158"/>
  <c i="4" r="J177"/>
  <c i="5" r="BK138"/>
  <c i="6" r="BK100"/>
  <c r="BK193"/>
  <c r="BK133"/>
  <c i="7" r="J112"/>
  <c i="8" r="BK128"/>
  <c i="2" r="J390"/>
  <c r="J329"/>
  <c r="BK278"/>
  <c r="BK223"/>
  <c r="BK177"/>
  <c r="BK101"/>
  <c i="3" r="BK167"/>
  <c r="BK164"/>
  <c i="4" r="BK127"/>
  <c r="BK157"/>
  <c i="5" r="J90"/>
  <c r="BK94"/>
  <c i="6" r="BK98"/>
  <c r="J98"/>
  <c i="7" r="J122"/>
  <c r="BK134"/>
  <c i="8" r="J122"/>
  <c i="2" r="BK392"/>
  <c r="BK320"/>
  <c r="J252"/>
  <c r="J186"/>
  <c r="J104"/>
  <c i="3" r="BK179"/>
  <c i="4" r="J183"/>
  <c i="5" r="J112"/>
  <c i="6" r="BK125"/>
  <c r="J152"/>
  <c i="7" r="BK162"/>
  <c r="J96"/>
  <c i="2" r="BK396"/>
  <c r="J281"/>
  <c r="J220"/>
  <c r="J113"/>
  <c i="3" r="J217"/>
  <c r="BK173"/>
  <c r="BK191"/>
  <c r="J182"/>
  <c i="4" r="J192"/>
  <c i="5" r="BK108"/>
  <c i="6" r="J131"/>
  <c r="BK92"/>
  <c i="7" r="J154"/>
  <c i="8" r="BK116"/>
  <c i="2" r="BK348"/>
  <c r="J278"/>
  <c r="J207"/>
  <c r="BK130"/>
  <c i="3" r="BK238"/>
  <c i="4" r="J173"/>
  <c r="J129"/>
  <c i="5" r="BK131"/>
  <c r="J88"/>
  <c i="6" r="J195"/>
  <c r="BK140"/>
  <c i="7" r="J150"/>
  <c i="8" r="BK94"/>
  <c r="J100"/>
  <c i="2" r="BK379"/>
  <c r="BK332"/>
  <c r="BK174"/>
  <c r="BK104"/>
  <c i="3" r="BK220"/>
  <c r="J161"/>
  <c r="J214"/>
  <c r="BK259"/>
  <c r="J108"/>
  <c r="J96"/>
  <c i="4" r="BK151"/>
  <c r="J212"/>
  <c i="5" r="BK122"/>
  <c i="6" r="BK169"/>
  <c r="BK197"/>
  <c r="BK152"/>
  <c i="7" r="BK110"/>
  <c i="8" r="J134"/>
  <c i="2" r="BK374"/>
  <c r="J299"/>
  <c r="BK202"/>
  <c r="BK97"/>
  <c i="3" r="J259"/>
  <c i="4" r="J124"/>
  <c i="5" r="BK92"/>
  <c i="6" r="J181"/>
  <c r="J163"/>
  <c i="7" r="J152"/>
  <c r="BK98"/>
  <c i="8" r="BK130"/>
  <c i="2" r="J372"/>
  <c r="J284"/>
  <c r="BK207"/>
  <c r="BK107"/>
  <c i="3" r="J167"/>
  <c i="4" r="BK183"/>
  <c r="BK192"/>
  <c i="5" r="J84"/>
  <c r="BK100"/>
  <c i="6" r="J193"/>
  <c r="J173"/>
  <c i="7" r="J102"/>
  <c r="J114"/>
  <c i="8" r="BK106"/>
  <c i="2" r="BK377"/>
  <c r="BK316"/>
  <c r="J257"/>
  <c r="J198"/>
  <c r="BK110"/>
  <c i="3" r="J267"/>
  <c i="4" r="BK132"/>
  <c i="5" r="J148"/>
  <c r="J92"/>
  <c i="6" r="BK121"/>
  <c r="J189"/>
  <c r="J138"/>
  <c i="7" r="BK142"/>
  <c r="J86"/>
  <c i="8" r="J106"/>
  <c i="2" r="J374"/>
  <c r="BK299"/>
  <c r="BK259"/>
  <c r="J177"/>
  <c r="F34"/>
  <c i="6" r="BK123"/>
  <c i="7" r="BK128"/>
  <c i="8" r="J126"/>
  <c i="9" r="J90"/>
  <c i="2" r="BK313"/>
  <c r="BK252"/>
  <c r="J143"/>
  <c i="3" r="BK229"/>
  <c r="J131"/>
  <c r="BK120"/>
  <c r="J283"/>
  <c i="4" r="J100"/>
  <c i="5" r="BK114"/>
  <c i="6" r="J175"/>
  <c i="7" r="J130"/>
  <c r="BK106"/>
  <c i="8" r="J90"/>
  <c i="2" r="J332"/>
  <c r="J269"/>
  <c r="BK211"/>
  <c r="BK117"/>
  <c i="3" r="J185"/>
  <c i="4" r="J113"/>
  <c r="BK113"/>
  <c i="5" r="BK146"/>
  <c i="6" r="J165"/>
  <c r="BK171"/>
  <c r="BK167"/>
  <c i="7" r="J160"/>
  <c r="BK102"/>
  <c i="8" r="J110"/>
  <c i="9" r="J88"/>
  <c i="2" r="J233"/>
  <c r="BK136"/>
  <c i="3" r="J244"/>
  <c r="J144"/>
  <c r="J179"/>
  <c r="J210"/>
  <c r="BK278"/>
  <c r="J188"/>
  <c i="4" r="BK97"/>
  <c r="BK109"/>
  <c i="5" r="BK106"/>
  <c i="6" r="BK181"/>
  <c r="BK94"/>
  <c i="7" r="BK158"/>
  <c r="J94"/>
  <c i="8" r="BK108"/>
  <c i="2" r="J316"/>
  <c r="BK238"/>
  <c r="J124"/>
  <c i="3" r="J229"/>
  <c i="4" r="J109"/>
  <c i="5" r="J138"/>
  <c i="6" r="BK191"/>
  <c r="BK127"/>
  <c i="7" r="BK160"/>
  <c i="8" r="BK112"/>
  <c i="2" r="BK351"/>
  <c r="J266"/>
  <c r="J170"/>
  <c i="3" r="J253"/>
  <c r="J256"/>
  <c i="4" r="BK106"/>
  <c i="5" r="J114"/>
  <c r="BK84"/>
  <c i="6" r="BK86"/>
  <c r="J106"/>
  <c i="7" r="BK100"/>
  <c r="BK118"/>
  <c i="9" r="J86"/>
  <c i="2" r="J338"/>
  <c r="BK272"/>
  <c r="BK204"/>
  <c r="J140"/>
  <c i="3" r="BK247"/>
  <c r="J120"/>
  <c i="4" r="J202"/>
  <c i="5" r="BK144"/>
  <c r="BK90"/>
  <c i="6" r="BK199"/>
  <c r="J167"/>
  <c i="7" r="BK94"/>
  <c r="J118"/>
  <c i="8" r="BK114"/>
  <c i="9" r="BK88"/>
  <c i="2" r="BK326"/>
  <c r="J223"/>
  <c r="J136"/>
  <c i="3" r="J102"/>
  <c i="4" r="J122"/>
  <c r="J103"/>
  <c i="5" r="J108"/>
  <c i="6" r="J146"/>
  <c r="J159"/>
  <c i="7" r="BK144"/>
  <c i="2" r="J357"/>
  <c r="J259"/>
  <c r="J183"/>
  <c r="J101"/>
  <c i="3" r="BK135"/>
  <c r="BK96"/>
  <c r="J232"/>
  <c r="BK185"/>
  <c i="4" r="J186"/>
  <c i="5" r="BK136"/>
  <c i="6" r="BK106"/>
  <c i="7" r="J106"/>
  <c i="8" r="J124"/>
  <c i="2" r="J392"/>
  <c r="BK309"/>
  <c r="J238"/>
  <c r="BK170"/>
  <c r="F37"/>
  <c i="8" r="BK100"/>
  <c i="2" r="J309"/>
  <c r="BK214"/>
  <c r="BK133"/>
  <c i="3" r="BK226"/>
  <c i="4" r="BK148"/>
  <c i="5" r="BK104"/>
  <c i="6" r="BK175"/>
  <c r="J121"/>
  <c i="7" r="J142"/>
  <c r="J88"/>
  <c i="8" r="BK92"/>
  <c i="2" r="BK329"/>
  <c r="J246"/>
  <c r="J158"/>
  <c r="J34"/>
  <c i="3" r="J176"/>
  <c i="4" r="J94"/>
  <c r="J106"/>
  <c i="5" r="BK140"/>
  <c i="6" r="BK163"/>
  <c r="BK104"/>
  <c r="BK179"/>
  <c r="BK90"/>
  <c i="7" r="BK88"/>
  <c r="BK112"/>
  <c i="8" r="J86"/>
  <c r="BK102"/>
  <c i="2" r="J367"/>
  <c r="BK290"/>
  <c r="J243"/>
  <c r="J195"/>
  <c r="BK124"/>
  <c i="3" r="J220"/>
  <c r="J99"/>
  <c i="4" r="J97"/>
  <c i="5" r="J146"/>
  <c i="6" r="J177"/>
  <c r="J102"/>
  <c r="BK129"/>
  <c i="7" r="BK120"/>
  <c i="8" r="BK124"/>
  <c i="2" r="J348"/>
  <c r="J272"/>
  <c r="BK193"/>
  <c i="3" r="BK241"/>
  <c r="J153"/>
  <c r="BK205"/>
  <c r="J191"/>
  <c i="4" r="BK145"/>
  <c i="5" r="BK112"/>
  <c i="6" r="J156"/>
  <c i="7" r="BK126"/>
  <c i="8" r="BK126"/>
  <c i="2" r="BK382"/>
  <c r="J313"/>
  <c r="J255"/>
  <c r="BK190"/>
  <c r="J107"/>
  <c i="3" r="BK117"/>
  <c i="4" r="BK103"/>
  <c r="BK154"/>
  <c i="5" r="J124"/>
  <c r="J104"/>
  <c i="6" r="J187"/>
  <c r="J90"/>
  <c i="7" r="J156"/>
  <c r="J166"/>
  <c r="J116"/>
  <c r="J126"/>
  <c i="9" r="BK86"/>
  <c i="2" r="J326"/>
  <c r="BK243"/>
  <c r="BK147"/>
  <c i="3" r="J173"/>
  <c i="4" r="BK129"/>
  <c r="BK173"/>
  <c i="5" r="BK124"/>
  <c i="6" r="J109"/>
  <c r="J191"/>
  <c i="7" r="BK92"/>
  <c i="8" r="BK118"/>
  <c i="9" r="BK90"/>
  <c i="2" r="BK305"/>
  <c r="J227"/>
  <c r="BK143"/>
  <c i="3" r="BK131"/>
  <c i="4" r="J154"/>
  <c i="5" r="BK134"/>
  <c r="BK142"/>
  <c i="6" r="J161"/>
  <c r="BK112"/>
  <c i="7" r="BK146"/>
  <c r="J162"/>
  <c i="8" r="BK88"/>
  <c i="2" r="BK364"/>
  <c r="BK301"/>
  <c r="BK249"/>
  <c r="J190"/>
  <c r="BK121"/>
  <c i="3" r="BK235"/>
  <c r="BK93"/>
  <c i="4" r="J198"/>
  <c i="5" r="J102"/>
  <c i="6" r="J183"/>
  <c r="BK177"/>
  <c r="BK142"/>
  <c i="7" r="J138"/>
  <c r="BK156"/>
  <c i="8" r="J108"/>
  <c i="2" r="J382"/>
  <c r="J311"/>
  <c r="J211"/>
  <c r="J147"/>
  <c i="3" r="BK197"/>
  <c i="4" r="BK124"/>
  <c r="J116"/>
  <c i="5" r="J150"/>
  <c i="6" r="J185"/>
  <c r="BK154"/>
  <c i="7" r="BK138"/>
  <c i="8" r="J116"/>
  <c i="2" l="1" r="BK96"/>
  <c r="J96"/>
  <c r="J61"/>
  <c r="T116"/>
  <c r="BK150"/>
  <c r="J150"/>
  <c r="J64"/>
  <c r="R189"/>
  <c r="R265"/>
  <c r="P304"/>
  <c r="BK341"/>
  <c r="J341"/>
  <c r="J71"/>
  <c r="BK386"/>
  <c r="J386"/>
  <c r="J73"/>
  <c i="3" r="R134"/>
  <c r="BK273"/>
  <c r="J273"/>
  <c r="J68"/>
  <c i="4" r="R93"/>
  <c r="T135"/>
  <c i="5" r="T83"/>
  <c r="T128"/>
  <c i="6" r="BK158"/>
  <c r="J158"/>
  <c r="J62"/>
  <c i="2" r="P116"/>
  <c r="R132"/>
  <c r="BK169"/>
  <c r="J169"/>
  <c r="J66"/>
  <c r="T189"/>
  <c r="P265"/>
  <c r="R360"/>
  <c r="P395"/>
  <c i="3" r="T92"/>
  <c r="R213"/>
  <c i="4" r="P93"/>
  <c r="R112"/>
  <c r="P176"/>
  <c i="5" r="BK83"/>
  <c r="P133"/>
  <c i="6" r="BK83"/>
  <c r="J83"/>
  <c r="J60"/>
  <c r="T137"/>
  <c i="8" r="BK85"/>
  <c r="J85"/>
  <c i="2" r="T96"/>
  <c r="R150"/>
  <c r="R169"/>
  <c r="BK265"/>
  <c r="J265"/>
  <c r="J69"/>
  <c r="BK360"/>
  <c r="J360"/>
  <c r="J72"/>
  <c r="R386"/>
  <c i="3" r="BK92"/>
  <c r="J92"/>
  <c r="J65"/>
  <c r="T134"/>
  <c r="P273"/>
  <c i="4" r="BK135"/>
  <c r="J135"/>
  <c r="J67"/>
  <c r="T176"/>
  <c i="5" r="R133"/>
  <c i="6" r="P158"/>
  <c i="7" r="R85"/>
  <c i="2" r="R116"/>
  <c r="T150"/>
  <c r="P169"/>
  <c r="BK226"/>
  <c r="J226"/>
  <c r="J68"/>
  <c r="T304"/>
  <c r="R341"/>
  <c r="T395"/>
  <c i="5" r="P83"/>
  <c r="T133"/>
  <c i="6" r="R83"/>
  <c r="P137"/>
  <c i="7" r="P85"/>
  <c i="1" r="AU62"/>
  <c i="2" r="BK116"/>
  <c r="J116"/>
  <c r="J62"/>
  <c r="T132"/>
  <c r="T95"/>
  <c r="T169"/>
  <c r="P226"/>
  <c r="R304"/>
  <c r="T341"/>
  <c r="BK395"/>
  <c r="J395"/>
  <c r="J74"/>
  <c i="3" r="P134"/>
  <c r="R273"/>
  <c i="4" r="T93"/>
  <c r="P135"/>
  <c i="6" r="R158"/>
  <c i="8" r="P85"/>
  <c i="1" r="AU63"/>
  <c i="2" r="P96"/>
  <c r="BK132"/>
  <c r="J132"/>
  <c r="J63"/>
  <c r="P150"/>
  <c r="P189"/>
  <c r="R226"/>
  <c r="T265"/>
  <c r="BK304"/>
  <c r="J304"/>
  <c r="J70"/>
  <c r="T360"/>
  <c r="R395"/>
  <c i="3" r="R92"/>
  <c r="R91"/>
  <c r="R90"/>
  <c r="P213"/>
  <c i="4" r="P112"/>
  <c r="BK176"/>
  <c r="J176"/>
  <c r="J68"/>
  <c i="5" r="R83"/>
  <c r="P128"/>
  <c i="6" r="P83"/>
  <c r="P82"/>
  <c i="1" r="AU60"/>
  <c i="6" r="BK137"/>
  <c r="J137"/>
  <c r="J61"/>
  <c i="7" r="T85"/>
  <c i="2" r="P341"/>
  <c r="P386"/>
  <c i="3" r="P92"/>
  <c r="P91"/>
  <c r="P90"/>
  <c i="1" r="AU57"/>
  <c i="3" r="BK213"/>
  <c r="J213"/>
  <c r="J67"/>
  <c r="T273"/>
  <c i="4" r="BK93"/>
  <c r="T112"/>
  <c r="R176"/>
  <c i="5" r="BK128"/>
  <c r="J128"/>
  <c r="J61"/>
  <c r="R128"/>
  <c i="6" r="T83"/>
  <c r="R137"/>
  <c i="8" r="R85"/>
  <c i="2" r="R96"/>
  <c r="P132"/>
  <c r="BK189"/>
  <c r="J189"/>
  <c r="J67"/>
  <c r="T226"/>
  <c r="P360"/>
  <c r="T386"/>
  <c i="3" r="BK134"/>
  <c r="J134"/>
  <c r="J66"/>
  <c r="T213"/>
  <c i="4" r="BK112"/>
  <c r="J112"/>
  <c r="J66"/>
  <c r="R135"/>
  <c i="5" r="BK133"/>
  <c r="J133"/>
  <c r="J62"/>
  <c i="6" r="T158"/>
  <c i="7" r="BK85"/>
  <c r="J85"/>
  <c i="8" r="T85"/>
  <c i="9" r="BK85"/>
  <c r="J85"/>
  <c r="J63"/>
  <c r="P85"/>
  <c i="1" r="AU64"/>
  <c i="9" r="R85"/>
  <c r="T85"/>
  <c i="4" r="BK201"/>
  <c r="J201"/>
  <c r="J69"/>
  <c i="8" r="J63"/>
  <c i="9" r="J56"/>
  <c r="BE88"/>
  <c r="J58"/>
  <c r="E73"/>
  <c r="F59"/>
  <c r="BE86"/>
  <c r="BE90"/>
  <c i="8" r="F59"/>
  <c r="BE100"/>
  <c r="BE106"/>
  <c r="BE114"/>
  <c r="E73"/>
  <c r="BE110"/>
  <c r="J81"/>
  <c r="BE90"/>
  <c r="BE92"/>
  <c r="BE94"/>
  <c r="BE96"/>
  <c r="BE98"/>
  <c r="BE118"/>
  <c r="J56"/>
  <c r="BE102"/>
  <c r="BE104"/>
  <c r="BE112"/>
  <c r="BE122"/>
  <c r="BE126"/>
  <c r="BE128"/>
  <c r="BE132"/>
  <c r="BE134"/>
  <c r="BE108"/>
  <c r="BE130"/>
  <c r="BE86"/>
  <c r="BE88"/>
  <c r="BE116"/>
  <c r="BE120"/>
  <c r="BE124"/>
  <c i="7" r="BE100"/>
  <c r="BE118"/>
  <c r="BE144"/>
  <c r="BE154"/>
  <c i="6" r="BK82"/>
  <c r="J82"/>
  <c i="7" r="J56"/>
  <c r="BE102"/>
  <c r="BE116"/>
  <c r="BE146"/>
  <c r="BE158"/>
  <c r="BE86"/>
  <c r="BE92"/>
  <c r="BE98"/>
  <c r="BE104"/>
  <c r="BE112"/>
  <c r="BE130"/>
  <c r="BE148"/>
  <c r="F59"/>
  <c r="BE110"/>
  <c r="BE114"/>
  <c r="BE150"/>
  <c r="J81"/>
  <c r="BE94"/>
  <c r="BE108"/>
  <c r="BE120"/>
  <c r="BE128"/>
  <c r="BE132"/>
  <c r="E50"/>
  <c r="BE122"/>
  <c r="BE134"/>
  <c r="BE136"/>
  <c r="BE152"/>
  <c r="BE162"/>
  <c r="BE166"/>
  <c r="BE96"/>
  <c r="BE126"/>
  <c r="BE156"/>
  <c r="BE164"/>
  <c r="BE88"/>
  <c r="BE90"/>
  <c r="BE106"/>
  <c r="BE124"/>
  <c r="BE138"/>
  <c r="BE140"/>
  <c r="BE142"/>
  <c r="BE160"/>
  <c i="5" r="J83"/>
  <c r="J60"/>
  <c i="6" r="BE84"/>
  <c r="BE109"/>
  <c r="BE123"/>
  <c r="BE131"/>
  <c r="BE138"/>
  <c r="BE152"/>
  <c r="BE156"/>
  <c r="F55"/>
  <c r="BE106"/>
  <c r="BE121"/>
  <c r="BE163"/>
  <c r="BE177"/>
  <c r="BE185"/>
  <c r="E48"/>
  <c r="BE98"/>
  <c r="BE100"/>
  <c r="BE133"/>
  <c r="BE171"/>
  <c r="BE181"/>
  <c r="BE189"/>
  <c r="BE88"/>
  <c r="BE92"/>
  <c r="BE94"/>
  <c r="BE96"/>
  <c r="BE140"/>
  <c r="BE142"/>
  <c r="BE144"/>
  <c r="BE154"/>
  <c r="BE159"/>
  <c r="BE161"/>
  <c r="BE165"/>
  <c r="BE169"/>
  <c r="BE179"/>
  <c r="BE183"/>
  <c r="BE197"/>
  <c r="J76"/>
  <c r="BE104"/>
  <c r="BE112"/>
  <c r="BE115"/>
  <c r="BE125"/>
  <c r="BE127"/>
  <c r="BE149"/>
  <c r="BE167"/>
  <c r="BE173"/>
  <c r="BE175"/>
  <c r="BE193"/>
  <c r="BE195"/>
  <c r="BE199"/>
  <c r="J78"/>
  <c r="BE90"/>
  <c r="BE102"/>
  <c r="BE146"/>
  <c r="BE86"/>
  <c r="BE117"/>
  <c r="BE119"/>
  <c r="BE129"/>
  <c r="BE135"/>
  <c r="BE187"/>
  <c r="BE191"/>
  <c i="5" r="BE84"/>
  <c r="BE104"/>
  <c i="4" r="J93"/>
  <c r="J65"/>
  <c i="5" r="J52"/>
  <c r="F79"/>
  <c r="BE110"/>
  <c r="BE114"/>
  <c r="BE124"/>
  <c r="BE129"/>
  <c r="BE144"/>
  <c r="BE148"/>
  <c r="BE98"/>
  <c r="BE100"/>
  <c r="BE134"/>
  <c r="J78"/>
  <c r="BE106"/>
  <c r="BE122"/>
  <c r="BE126"/>
  <c r="BE136"/>
  <c r="E48"/>
  <c r="BE86"/>
  <c r="BE94"/>
  <c r="BE146"/>
  <c r="BE150"/>
  <c r="BE88"/>
  <c r="BE90"/>
  <c r="BE92"/>
  <c r="BE96"/>
  <c r="BE102"/>
  <c r="BE108"/>
  <c r="BE112"/>
  <c r="BE116"/>
  <c r="BE118"/>
  <c r="BE120"/>
  <c r="BE131"/>
  <c r="BE138"/>
  <c r="BE140"/>
  <c r="BE142"/>
  <c i="3" r="BK91"/>
  <c r="J91"/>
  <c r="J64"/>
  <c i="4" r="E50"/>
  <c r="F88"/>
  <c r="BE139"/>
  <c r="BE157"/>
  <c r="BE106"/>
  <c r="BE109"/>
  <c r="BE113"/>
  <c r="BE116"/>
  <c r="BE151"/>
  <c r="BE100"/>
  <c r="BE119"/>
  <c r="BE122"/>
  <c r="BE124"/>
  <c r="BE127"/>
  <c r="BE132"/>
  <c r="BE136"/>
  <c r="BE148"/>
  <c r="BE173"/>
  <c r="BE183"/>
  <c r="BE198"/>
  <c r="J56"/>
  <c r="BE94"/>
  <c r="BE97"/>
  <c r="BE103"/>
  <c r="BE129"/>
  <c r="BE145"/>
  <c r="BE177"/>
  <c r="BE192"/>
  <c r="BE207"/>
  <c r="BE154"/>
  <c r="BE163"/>
  <c r="BE186"/>
  <c r="BE202"/>
  <c r="BE166"/>
  <c r="BE212"/>
  <c i="3" r="J84"/>
  <c r="BE108"/>
  <c r="BE147"/>
  <c r="BE188"/>
  <c r="BE197"/>
  <c r="E78"/>
  <c r="BE114"/>
  <c r="BE210"/>
  <c r="BE250"/>
  <c r="BE253"/>
  <c r="BE262"/>
  <c r="F59"/>
  <c r="BE117"/>
  <c r="BE120"/>
  <c r="BE131"/>
  <c r="BE135"/>
  <c r="BE158"/>
  <c r="BE173"/>
  <c r="BE179"/>
  <c r="BE214"/>
  <c r="BE232"/>
  <c r="BE241"/>
  <c r="BE244"/>
  <c i="2" r="BK95"/>
  <c r="J95"/>
  <c r="J60"/>
  <c i="3" r="BE144"/>
  <c r="BE164"/>
  <c r="BE191"/>
  <c r="BE200"/>
  <c r="BE217"/>
  <c r="BE265"/>
  <c r="BE161"/>
  <c r="BE194"/>
  <c r="BE220"/>
  <c r="BE229"/>
  <c r="BE235"/>
  <c r="BE247"/>
  <c r="BE256"/>
  <c r="BE259"/>
  <c r="BE270"/>
  <c r="BE274"/>
  <c r="BE93"/>
  <c r="BE111"/>
  <c r="BE126"/>
  <c r="BE141"/>
  <c r="BE170"/>
  <c r="BE182"/>
  <c r="BE278"/>
  <c r="BE105"/>
  <c r="BE123"/>
  <c r="BE153"/>
  <c r="BE205"/>
  <c r="BE223"/>
  <c r="BE96"/>
  <c r="BE99"/>
  <c r="BE102"/>
  <c r="BE167"/>
  <c r="BE176"/>
  <c r="BE185"/>
  <c r="BE226"/>
  <c r="BE238"/>
  <c r="BE267"/>
  <c r="BE283"/>
  <c i="1" r="AW55"/>
  <c r="BA55"/>
  <c r="BC55"/>
  <c r="BB55"/>
  <c i="2" r="E48"/>
  <c r="J52"/>
  <c r="J54"/>
  <c r="F55"/>
  <c r="BE97"/>
  <c r="BE99"/>
  <c r="BE101"/>
  <c r="BE104"/>
  <c r="BE107"/>
  <c r="BE110"/>
  <c r="BE113"/>
  <c r="BE117"/>
  <c r="BE121"/>
  <c r="BE124"/>
  <c r="BE127"/>
  <c r="BE130"/>
  <c r="BE133"/>
  <c r="BE136"/>
  <c r="BE140"/>
  <c r="BE143"/>
  <c r="BE147"/>
  <c r="BE151"/>
  <c r="BE154"/>
  <c r="BE158"/>
  <c r="BE161"/>
  <c r="BE165"/>
  <c r="BE170"/>
  <c r="BE174"/>
  <c r="BE177"/>
  <c r="BE180"/>
  <c r="BE183"/>
  <c r="BE186"/>
  <c r="BE190"/>
  <c r="BE193"/>
  <c r="BE195"/>
  <c r="BE198"/>
  <c r="BE200"/>
  <c r="BE202"/>
  <c r="BE204"/>
  <c r="BE207"/>
  <c r="BE211"/>
  <c r="BE214"/>
  <c r="BE217"/>
  <c r="BE220"/>
  <c r="BE223"/>
  <c r="BE227"/>
  <c r="BE230"/>
  <c r="BE233"/>
  <c r="BE236"/>
  <c r="BE238"/>
  <c r="BE241"/>
  <c r="BE243"/>
  <c r="BE246"/>
  <c r="BE249"/>
  <c r="BE252"/>
  <c r="BE255"/>
  <c r="BE257"/>
  <c r="BE259"/>
  <c r="BE262"/>
  <c r="BE266"/>
  <c r="BE269"/>
  <c r="BE272"/>
  <c r="BE275"/>
  <c r="BE278"/>
  <c r="BE281"/>
  <c r="BE284"/>
  <c r="BE287"/>
  <c r="BE290"/>
  <c r="BE293"/>
  <c r="BE296"/>
  <c r="BE299"/>
  <c r="BE301"/>
  <c r="BE305"/>
  <c r="BE309"/>
  <c r="BE311"/>
  <c r="BE313"/>
  <c r="BE316"/>
  <c r="BE320"/>
  <c r="BE323"/>
  <c r="BE326"/>
  <c r="BE329"/>
  <c r="BE332"/>
  <c r="BE335"/>
  <c r="BE338"/>
  <c r="BE342"/>
  <c r="BE345"/>
  <c r="BE348"/>
  <c r="BE351"/>
  <c r="BE354"/>
  <c r="BE357"/>
  <c r="BE361"/>
  <c r="BE364"/>
  <c r="BE367"/>
  <c r="BE369"/>
  <c r="BE372"/>
  <c r="BE374"/>
  <c r="BE377"/>
  <c r="BE379"/>
  <c r="BE382"/>
  <c r="BE387"/>
  <c r="BE390"/>
  <c r="BE392"/>
  <c r="BE396"/>
  <c r="BE399"/>
  <c i="1" r="BD55"/>
  <c i="5" r="F34"/>
  <c i="1" r="BA59"/>
  <c i="7" r="F36"/>
  <c i="1" r="BA62"/>
  <c i="7" r="F39"/>
  <c i="1" r="BD62"/>
  <c i="7" r="F37"/>
  <c i="1" r="BB62"/>
  <c i="8" r="F38"/>
  <c i="1" r="BC63"/>
  <c i="3" r="F36"/>
  <c i="1" r="BA57"/>
  <c i="6" r="J34"/>
  <c i="1" r="AW60"/>
  <c i="4" r="J36"/>
  <c i="1" r="AW58"/>
  <c i="3" r="F39"/>
  <c i="1" r="BD57"/>
  <c i="5" r="F36"/>
  <c i="1" r="BC59"/>
  <c i="7" r="J36"/>
  <c i="1" r="AW62"/>
  <c i="3" r="F38"/>
  <c i="1" r="BC57"/>
  <c i="7" r="F38"/>
  <c i="1" r="BC62"/>
  <c i="9" r="F36"/>
  <c i="1" r="BA64"/>
  <c i="4" r="F38"/>
  <c i="1" r="BC58"/>
  <c r="AS54"/>
  <c i="8" r="F37"/>
  <c i="1" r="BB63"/>
  <c i="3" r="F37"/>
  <c i="1" r="BB57"/>
  <c i="6" r="F34"/>
  <c i="1" r="BA60"/>
  <c i="5" r="J34"/>
  <c i="1" r="AW59"/>
  <c i="6" r="F37"/>
  <c i="1" r="BD60"/>
  <c i="9" r="F37"/>
  <c i="1" r="BB64"/>
  <c i="9" r="F39"/>
  <c i="1" r="BD64"/>
  <c i="9" r="F38"/>
  <c i="1" r="BC64"/>
  <c i="8" r="J32"/>
  <c i="4" r="F37"/>
  <c i="1" r="BB58"/>
  <c i="8" r="F39"/>
  <c i="1" r="BD63"/>
  <c i="4" r="F39"/>
  <c i="1" r="BD58"/>
  <c i="8" r="J36"/>
  <c i="1" r="AW63"/>
  <c i="4" r="F36"/>
  <c i="1" r="BA58"/>
  <c i="6" r="J30"/>
  <c i="7" r="J32"/>
  <c i="3" r="J36"/>
  <c i="1" r="AW57"/>
  <c i="8" r="F36"/>
  <c i="1" r="BA63"/>
  <c i="6" r="F35"/>
  <c i="1" r="BB60"/>
  <c i="6" r="F36"/>
  <c i="1" r="BC60"/>
  <c i="9" r="J36"/>
  <c i="1" r="AW64"/>
  <c i="5" r="F35"/>
  <c i="1" r="BB59"/>
  <c i="5" r="F37"/>
  <c i="1" r="BD59"/>
  <c i="4" l="1" r="BK92"/>
  <c r="J92"/>
  <c r="J64"/>
  <c i="3" r="T91"/>
  <c r="T90"/>
  <c i="4" r="T92"/>
  <c r="T91"/>
  <c i="5" r="T82"/>
  <c i="6" r="T82"/>
  <c i="5" r="R82"/>
  <c i="2" r="T168"/>
  <c r="T94"/>
  <c r="P95"/>
  <c r="P168"/>
  <c i="4" r="P92"/>
  <c r="P91"/>
  <c i="1" r="AU58"/>
  <c i="5" r="P82"/>
  <c i="1" r="AU59"/>
  <c i="2" r="R95"/>
  <c i="4" r="R92"/>
  <c r="R91"/>
  <c i="6" r="R82"/>
  <c i="2" r="R168"/>
  <c i="5" r="BK82"/>
  <c r="J82"/>
  <c r="J59"/>
  <c i="1" r="AG63"/>
  <c i="7" r="J63"/>
  <c i="1" r="AG62"/>
  <c i="2" r="BK168"/>
  <c r="J168"/>
  <c r="J65"/>
  <c i="1" r="AG60"/>
  <c i="6" r="J59"/>
  <c i="3" r="BK90"/>
  <c r="J90"/>
  <c r="J63"/>
  <c i="2" r="BK94"/>
  <c r="J94"/>
  <c r="J59"/>
  <c i="3" r="J35"/>
  <c i="1" r="AV57"/>
  <c r="AT57"/>
  <c i="6" r="J33"/>
  <c i="1" r="AV60"/>
  <c r="AT60"/>
  <c r="AN60"/>
  <c i="9" r="F35"/>
  <c i="1" r="AZ64"/>
  <c i="3" r="F35"/>
  <c i="1" r="AZ57"/>
  <c i="5" r="J33"/>
  <c i="1" r="AV59"/>
  <c r="AT59"/>
  <c i="7" r="F35"/>
  <c i="1" r="AZ62"/>
  <c i="8" r="F35"/>
  <c i="1" r="AZ63"/>
  <c i="5" r="F33"/>
  <c i="1" r="AZ59"/>
  <c i="9" r="J35"/>
  <c i="1" r="AV64"/>
  <c r="AT64"/>
  <c r="BD61"/>
  <c r="BD56"/>
  <c r="BB61"/>
  <c r="AX61"/>
  <c r="BC56"/>
  <c r="BC61"/>
  <c r="AY61"/>
  <c i="4" r="J35"/>
  <c i="1" r="AV58"/>
  <c r="AT58"/>
  <c i="9" r="J32"/>
  <c i="1" r="AG64"/>
  <c r="AU56"/>
  <c r="BA61"/>
  <c r="AW61"/>
  <c i="6" r="F33"/>
  <c i="1" r="AZ60"/>
  <c i="8" r="J35"/>
  <c i="1" r="AV63"/>
  <c r="AT63"/>
  <c r="AN63"/>
  <c r="AU61"/>
  <c r="BA56"/>
  <c r="AW56"/>
  <c i="2" r="J33"/>
  <c i="1" r="AV55"/>
  <c r="AT55"/>
  <c i="4" r="F35"/>
  <c i="1" r="AZ58"/>
  <c i="2" r="F33"/>
  <c i="1" r="AZ55"/>
  <c i="7" r="J35"/>
  <c i="1" r="AV62"/>
  <c r="AT62"/>
  <c r="AN62"/>
  <c r="BB56"/>
  <c i="2" l="1" r="P94"/>
  <c i="1" r="AU55"/>
  <c i="2" r="R94"/>
  <c i="4" r="BK91"/>
  <c r="J91"/>
  <c i="9" r="J41"/>
  <c i="8" r="J41"/>
  <c i="7" r="J41"/>
  <c i="6" r="J39"/>
  <c i="1" r="AN64"/>
  <c i="5" r="J30"/>
  <c i="1" r="AG59"/>
  <c r="AX56"/>
  <c r="BC54"/>
  <c r="W32"/>
  <c r="AU54"/>
  <c i="4" r="J32"/>
  <c i="1" r="AG58"/>
  <c r="BD54"/>
  <c r="W33"/>
  <c r="AG61"/>
  <c r="AZ61"/>
  <c r="AV61"/>
  <c r="AT61"/>
  <c r="AN61"/>
  <c r="BB54"/>
  <c r="W31"/>
  <c r="AZ56"/>
  <c r="AV56"/>
  <c r="AT56"/>
  <c r="BA54"/>
  <c r="W30"/>
  <c i="3" r="J32"/>
  <c i="1" r="AG57"/>
  <c r="AY56"/>
  <c i="2" r="J30"/>
  <c i="1" r="AG55"/>
  <c i="4" l="1" r="J41"/>
  <c i="5" r="J39"/>
  <c i="4" r="J63"/>
  <c i="3" r="J41"/>
  <c i="1" r="AN57"/>
  <c i="2" r="J39"/>
  <c i="1" r="AN55"/>
  <c r="AN59"/>
  <c r="AN58"/>
  <c r="AG56"/>
  <c r="AZ54"/>
  <c r="W29"/>
  <c r="AX54"/>
  <c r="AW54"/>
  <c r="AK30"/>
  <c r="AY54"/>
  <c l="1" r="AN56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<sst xmlns="http://schemas.openxmlformats.org/spreadsheetml/2006/main">
  <si>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</si>
  <si>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</si>
  <si>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</si>
  <si>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</si>
  <si>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</si>
  <si>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{61203dd3-9270-4a70-bf74-5c2d8affd85d}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</si>
  <si>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</si>
  <si>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</si>
  <si>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</si>
  <si>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</si>
  <si>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</si>
  <si>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</si>
  <si>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</si>
  <si>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</si>
  <si>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HaNem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</si>
  <si>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</si>
  <si>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</si>
  <si>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Rozšíření jednotky poanesteziologické péče na operačních sálech</t>
  </si>
  <si>
    <t>KSO:</t>
  </si>
  <si>
    <t/>
  </si>
  <si>
    <t>CC-CZ:</t>
  </si>
  <si>
    <t>Místo:</t>
  </si>
  <si>
    <t>Nemocnice Havířov, p.o.</t>
  </si>
  <si>
    <t>Datum:</t>
  </si>
  <si>
    <t>12. 5. 2023</t>
  </si>
  <si>
    <t>Zadavatel:</t>
  </si>
  <si>
    <t>IČ:</t>
  </si>
  <si>
    <t>00844896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</si>
  <si>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</si>
  <si>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</si>
  <si>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</si>
  <si>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</si>
  <si>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</si>
  <si>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</si>
  <si>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</si>
  <si>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06369201</t>
  </si>
  <si>
    <t>Amun Pro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</si>
  <si>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</si>
  <si>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</si>
  <si>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</si>
  <si>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</si>
  <si>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</si>
  <si>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</si>
  <si>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</si>
  <si>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</si>
  <si>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</si>
  <si>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</si>
  <si>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</si>
  <si>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</si>
  <si>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</si>
  <si>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</si>
  <si>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</si>
  <si>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</si>
  <si>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</si>
  <si>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</si>
  <si>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</si>
  <si>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</si>
  <si>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</si>
  <si>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</si>
  <si>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</si>
  <si>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</si>
  <si>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</si>
  <si>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</si>
  <si>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</si>
  <si>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</si>
  <si>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</si>
  <si>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</si>
  <si>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</si>
  <si>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</si>
  <si>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</si>
  <si>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</si>
  <si>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</si>
  <si>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</si>
  <si>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</si>
  <si>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</si>
  <si>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</si>
  <si>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</si>
  <si>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</si>
  <si>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</si>
  <si>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Stavba</t>
  </si>
  <si>
    <t>STA</t>
  </si>
  <si>
    <t>1</t>
  </si>
  <si>
    <t>{beb442c0-8c00-4610-9dec-c3272fb595b3}</t>
  </si>
  <si>
    <t>2</t>
  </si>
  <si>
    <t>02</t>
  </si>
  <si>
    <t>ZTI</t>
  </si>
  <si>
    <t>{52d13b8a-f3bf-428b-8941-a0030884d4f1}</t>
  </si>
  <si>
    <t>02.1</t>
  </si>
  <si>
    <t>Soupis</t>
  </si>
  <si>
    <t>{178734f0-ef9e-4e4c-8802-ce3839d48b80}</t>
  </si>
  <si>
    <t>02.2</t>
  </si>
  <si>
    <t>ÚT</t>
  </si>
  <si>
    <t>{5a1e825f-b2a8-4781-9a13-e92a8207605d}</t>
  </si>
  <si>
    <t>03</t>
  </si>
  <si>
    <t>Mediplyny</t>
  </si>
  <si>
    <t>{ae329792-e2a4-498d-a1d1-c536d5630f09}</t>
  </si>
  <si>
    <t>04</t>
  </si>
  <si>
    <t>VZT</t>
  </si>
  <si>
    <t>{8a7641b5-6223-4115-995b-31d683da3452}</t>
  </si>
  <si>
    <t>05</t>
  </si>
  <si>
    <t>Elektro</t>
  </si>
  <si>
    <t>{b876ba9b-ce2c-45c8-b6b5-17725796bccb}</t>
  </si>
  <si>
    <t>05.1</t>
  </si>
  <si>
    <t>Elektromontáže</t>
  </si>
  <si>
    <t>{73b59c7e-6eb8-4951-b9d9-9aa8a0431e54}</t>
  </si>
  <si>
    <t>05.2</t>
  </si>
  <si>
    <t>Elektromateriál</t>
  </si>
  <si>
    <t>{a2b8e1d7-07fa-4a9a-8902-285ac214d4e6}</t>
  </si>
  <si>
    <t>05.3</t>
  </si>
  <si>
    <t>Práce v HZS</t>
  </si>
  <si>
    <t>{d556402c-8735-4f41-9850-ee70457c0a73}</t>
  </si>
  <si>
    <t>KRYCÍ LIST SOUPISU PRACÍ</t>
  </si>
  <si>
    <t>Objekt:</t>
  </si>
  <si>
    <t>01 - Stavba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</si>
  <si>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</si>
  <si>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</si>
  <si>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</si>
  <si>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</si>
  <si>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</si>
  <si>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</si>
  <si>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</si>
  <si>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</si>
  <si>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</si>
  <si>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</si>
  <si>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</si>
  <si>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</si>
  <si>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</si>
  <si>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</si>
  <si>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</si>
  <si>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</si>
  <si>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</si>
  <si>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</si>
  <si>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</si>
  <si>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</si>
  <si>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</si>
  <si>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</si>
  <si>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</si>
  <si>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</si>
  <si>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</si>
  <si>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</si>
  <si>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</si>
  <si>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</si>
  <si>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</si>
  <si>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</si>
  <si>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</si>
  <si>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</si>
  <si>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</si>
  <si>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</si>
  <si>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</si>
  <si>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</si>
  <si>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</si>
  <si>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102</t>
  </si>
  <si>
    <t>M</t>
  </si>
  <si>
    <t>59321953</t>
  </si>
  <si>
    <t>překlad pórobetonový nenosný š 150mm dl 1500-2000mm</t>
  </si>
  <si>
    <t>kus</t>
  </si>
  <si>
    <t>CS ÚRS 2023 01</t>
  </si>
  <si>
    <t>8</t>
  </si>
  <si>
    <t>4</t>
  </si>
  <si>
    <t>-1069619896</t>
  </si>
  <si>
    <t>PP</t>
  </si>
  <si>
    <t>103</t>
  </si>
  <si>
    <t>59321956</t>
  </si>
  <si>
    <t>překlad pórobetonový nenosný š 150mm dl 2000-2500mm</t>
  </si>
  <si>
    <t>-1111772748</t>
  </si>
  <si>
    <t>104</t>
  </si>
  <si>
    <t>K</t>
  </si>
  <si>
    <t>317142446</t>
  </si>
  <si>
    <t>Překlad nenosný pórobetonový š 150 mm v do 250 mm na tenkovrstvou maltu dl přes 1500 do 2000 mm</t>
  </si>
  <si>
    <t>1208344335</t>
  </si>
  <si>
    <t>Překlady nenosné z pórobetonu osazené do tenkého maltového lože, výšky do 250 mm, šířky překladu 150 mm, délky překladu přes 1500 do 2000 mm</t>
  </si>
  <si>
    <t>Online PSC</t>
  </si>
  <si>
    <t>https://podminky.urs.cz/item/CS_URS_2023_01/317142446</t>
  </si>
  <si>
    <t>105</t>
  </si>
  <si>
    <t>317142448</t>
  </si>
  <si>
    <t>Překlad nenosný pórobetonový š 150 mm v do 250 mm na tenkovrstvou maltu dl přes 2000 do 2500 mm</t>
  </si>
  <si>
    <t>-1975450263</t>
  </si>
  <si>
    <t>Překlady nenosné z pórobetonu osazené do tenkého maltového lože, výšky do 250 mm, šířky překladu 150 mm, délky překladu přes 2000 do 2500 mm</t>
  </si>
  <si>
    <t>https://podminky.urs.cz/item/CS_URS_2023_01/317142448</t>
  </si>
  <si>
    <t>107</t>
  </si>
  <si>
    <t>342272225</t>
  </si>
  <si>
    <t>Příčka z pórobetonových hladkých tvárnic na tenkovrstvou maltu tl 100 mm</t>
  </si>
  <si>
    <t>m2</t>
  </si>
  <si>
    <t>935707528</t>
  </si>
  <si>
    <t>Příčky z pórobetonových tvárnic hladkých na tenké maltové lože objemová hmotnost do 500 kg/m3, tloušťka příčky 100 mm</t>
  </si>
  <si>
    <t>https://podminky.urs.cz/item/CS_URS_2023_01/342272225</t>
  </si>
  <si>
    <t>99</t>
  </si>
  <si>
    <t>342272245</t>
  </si>
  <si>
    <t>Příčka z pórobetonových hladkých tvárnic na tenkovrstvou maltu tl 150 mm</t>
  </si>
  <si>
    <t>1917995742</t>
  </si>
  <si>
    <t>Příčky z pórobetonových tvárnic hladkých na tenké maltové lože objemová hmotnost do 500 kg/m3, tloušťka příčky 150 mm</t>
  </si>
  <si>
    <t>https://podminky.urs.cz/item/CS_URS_2023_01/342272245</t>
  </si>
  <si>
    <t>106</t>
  </si>
  <si>
    <t>346272236</t>
  </si>
  <si>
    <t>Přizdívka z pórobetonových tvárnic tl 100 mm</t>
  </si>
  <si>
    <t>-616531144</t>
  </si>
  <si>
    <t>Přizdívky z pórobetonových tvárnic objemová hmotnost do 500 kg/m3, na tenké maltové lože, tloušťka přizdívky 100 mm</t>
  </si>
  <si>
    <t>https://podminky.urs.cz/item/CS_URS_2023_01/346272236</t>
  </si>
  <si>
    <t>6</t>
  </si>
  <si>
    <t>Úpravy povrchů, podlahy a osazování výplní</t>
  </si>
  <si>
    <t>612142001</t>
  </si>
  <si>
    <t>Potažení vnitřních ploch pletivem v ploše nebo pruzích, na plném podkladu sklovláknitým vtlačením do tmelu stěn</t>
  </si>
  <si>
    <t>-1305067206</t>
  </si>
  <si>
    <t>https://podminky.urs.cz/item/CS_URS_2023_01/612142001</t>
  </si>
  <si>
    <t>VV</t>
  </si>
  <si>
    <t>240+((12+6+7,5)*2)</t>
  </si>
  <si>
    <t>5</t>
  </si>
  <si>
    <t>612311131</t>
  </si>
  <si>
    <t>Potažení vnitřních stěn vápenným štukem tloušťky do 3 mm</t>
  </si>
  <si>
    <t>-465590571</t>
  </si>
  <si>
    <t>Potažení vnitřních ploch vápenným štukem tloušťky do 3 mm svislých konstrukcí stěn</t>
  </si>
  <si>
    <t>https://podminky.urs.cz/item/CS_URS_2023_01/612311131</t>
  </si>
  <si>
    <t>612315222</t>
  </si>
  <si>
    <t>Vápenná štuková omítka malých ploch přes 0,09 do 0,25 m2 na stěnách</t>
  </si>
  <si>
    <t>954444873</t>
  </si>
  <si>
    <t>Vápenná omítka jednotlivých malých ploch štuková na stěnách, plochy jednotlivě přes 0,09 do 0,25 m2</t>
  </si>
  <si>
    <t>https://podminky.urs.cz/item/CS_URS_2023_01/612315222</t>
  </si>
  <si>
    <t>7</t>
  </si>
  <si>
    <t>642942111</t>
  </si>
  <si>
    <t>Osazování zárubní nebo rámů kovových dveřních lisovaných nebo z úhelníků bez dveřních křídel na cementovou maltu, plochy otvoru do 2,5 m2</t>
  </si>
  <si>
    <t>-395014171</t>
  </si>
  <si>
    <t>https://podminky.urs.cz/item/CS_URS_2023_01/642942111</t>
  </si>
  <si>
    <t>55331488</t>
  </si>
  <si>
    <t>zárubeň jednokřídlá ocelová pro zdění tl stěny 110-150mm rozměru 900/1970, 2100mm</t>
  </si>
  <si>
    <t>620155184</t>
  </si>
  <si>
    <t>9</t>
  </si>
  <si>
    <t>Ostatní konstrukce a práce, bourání</t>
  </si>
  <si>
    <t>949101111</t>
  </si>
  <si>
    <t>Lešení pomocné pro objekty pozemních staveb s lešeňovou podlahou v do 1,9 m zatížení do 150 kg/m2</t>
  </si>
  <si>
    <t>-1839714786</t>
  </si>
  <si>
    <t>Lešení pomocné pracovní pro objekty pozemních staveb pro zatížení do 150 kg/m2, o výšce lešeňové podlahy do 1,9 m</t>
  </si>
  <si>
    <t>https://podminky.urs.cz/item/CS_URS_2023_01/949101111</t>
  </si>
  <si>
    <t>10</t>
  </si>
  <si>
    <t>962031133</t>
  </si>
  <si>
    <t>Bourání příček z cihel, tvárnic nebo příčkovek z cihel pálených, plných nebo dutých na maltu vápennou nebo vápenocementovou, tl. do 150 mm</t>
  </si>
  <si>
    <t>1262539622</t>
  </si>
  <si>
    <t>https://podminky.urs.cz/item/CS_URS_2023_01/962031133</t>
  </si>
  <si>
    <t>30</t>
  </si>
  <si>
    <t>11</t>
  </si>
  <si>
    <t>965046111</t>
  </si>
  <si>
    <t>Broušení stávajících betonových podlah úběr do 3 mm</t>
  </si>
  <si>
    <t>-987670071</t>
  </si>
  <si>
    <t>https://podminky.urs.cz/item/CS_URS_2023_01/965046111</t>
  </si>
  <si>
    <t>12</t>
  </si>
  <si>
    <t>965046119</t>
  </si>
  <si>
    <t>Příplatek k broušení stávajících betonových podlah za každý další 1 mm úběru</t>
  </si>
  <si>
    <t>1934822208</t>
  </si>
  <si>
    <t>Broušení stávajících betonových podlah Příplatek k ceně za každý další 1 mm úběru</t>
  </si>
  <si>
    <t>https://podminky.urs.cz/item/CS_URS_2023_01/965046119</t>
  </si>
  <si>
    <t>41,2*7</t>
  </si>
  <si>
    <t>13</t>
  </si>
  <si>
    <t>974032133</t>
  </si>
  <si>
    <t>Vysekání rýh ve stěnách nebo příčkách z dutých cihel, tvárnic, desek z dutých cihel nebo tvárnic do hl. 50 mm a šířky do 100 mm</t>
  </si>
  <si>
    <t>m</t>
  </si>
  <si>
    <t>1892661437</t>
  </si>
  <si>
    <t>https://podminky.urs.cz/item/CS_URS_2023_01/974032133</t>
  </si>
  <si>
    <t>997</t>
  </si>
  <si>
    <t>Přesun sutě</t>
  </si>
  <si>
    <t>997013153</t>
  </si>
  <si>
    <t>Vnitrostaveništní doprava suti a vybouraných hmot pro budovy v přes 9 do 12 m s omezením mechanizace</t>
  </si>
  <si>
    <t>t</t>
  </si>
  <si>
    <t>-1166608550</t>
  </si>
  <si>
    <t>Vnitrostaveništní doprava suti a vybouraných hmot vodorovně do 50 m svisle s omezením mechanizace pro budovy a haly výšky přes 9 do 12 m</t>
  </si>
  <si>
    <t>https://podminky.urs.cz/item/CS_URS_2023_01/997013153</t>
  </si>
  <si>
    <t>16</t>
  </si>
  <si>
    <t>997013219</t>
  </si>
  <si>
    <t>Příplatek k vnitrostaveništní dopravě suti a vybouraných hmot za zvětšenou dopravu suti ZKD 10 m</t>
  </si>
  <si>
    <t>177002652</t>
  </si>
  <si>
    <t>Vnitrostaveništní doprava suti a vybouraných hmot vodorovně do 50 m Příplatek k cenám -3111 až -3217 za zvětšenou vodorovnou dopravu přes vymezenou dopravní vzdálenost za každých dalších i započatých 10 m</t>
  </si>
  <si>
    <t>https://podminky.urs.cz/item/CS_URS_2023_01/997013219</t>
  </si>
  <si>
    <t>26,634*20</t>
  </si>
  <si>
    <t>17</t>
  </si>
  <si>
    <t>997013501</t>
  </si>
  <si>
    <t>Odvoz suti a vybouraných hmot na skládku nebo meziskládku do 1 km se složením</t>
  </si>
  <si>
    <t>-630676374</t>
  </si>
  <si>
    <t>https://podminky.urs.cz/item/CS_URS_2023_01/997013501</t>
  </si>
  <si>
    <t>18</t>
  </si>
  <si>
    <t>997013509</t>
  </si>
  <si>
    <t>Příplatek k odvozu suti a vybouraných hmot na skládku ZKD 1 km přes 1 km</t>
  </si>
  <si>
    <t>-2109635422</t>
  </si>
  <si>
    <t>https://podminky.urs.cz/item/CS_URS_2023_01/997013509</t>
  </si>
  <si>
    <t>26,634*30</t>
  </si>
  <si>
    <t>19</t>
  </si>
  <si>
    <t>997013631</t>
  </si>
  <si>
    <t>Poplatek za uložení na skládce (skládkovné) stavebního odpadu směsného kód odpadu 17 09 04</t>
  </si>
  <si>
    <t>1212309999</t>
  </si>
  <si>
    <t>Poplatek za uložení stavebního odpadu na skládce (skládkovné) směsného stavebního a demoličního zatříděného do Katalogu odpadů pod kódem 17 09 04</t>
  </si>
  <si>
    <t>https://podminky.urs.cz/item/CS_URS_2023_01/997013631</t>
  </si>
  <si>
    <t>PSV</t>
  </si>
  <si>
    <t>Práce a dodávky PSV</t>
  </si>
  <si>
    <t>763</t>
  </si>
  <si>
    <t>Konstrukce suché výstavby</t>
  </si>
  <si>
    <t>20</t>
  </si>
  <si>
    <t>763135101</t>
  </si>
  <si>
    <t>Montáž sádrokartonového podhledu kazetového demontovatelného, velikosti kazet 600x600 mm včetně zavěšené nosné konstrukce viditelné</t>
  </si>
  <si>
    <t>-1009272395</t>
  </si>
  <si>
    <t>https://podminky.urs.cz/item/CS_URS_2023_01/763135101</t>
  </si>
  <si>
    <t>41,2*1,2</t>
  </si>
  <si>
    <t>59030570</t>
  </si>
  <si>
    <t>podhled kazetový bez děrování viditelný rastr 600x600mm</t>
  </si>
  <si>
    <t>32</t>
  </si>
  <si>
    <t>-1729966809</t>
  </si>
  <si>
    <t>P</t>
  </si>
  <si>
    <t>Poznámka k položce:_x000d_
- Hygienický podhled_x000d_
- Čistitelný_x000d_
- Akustická pohltivost 0,60_x000d_
- Bakteriální ochrana CP5, M1 - zóna 4_x000d_
- Čístota prostředí min. ISO 4</t>
  </si>
  <si>
    <t>22</t>
  </si>
  <si>
    <t>751398021</t>
  </si>
  <si>
    <t>Montáž větrací mřížky stěnové do 0,040 m2</t>
  </si>
  <si>
    <t>-577773638</t>
  </si>
  <si>
    <t>D+M větrací mřížky 100x100mm do podhledu SDK, průřezu do 0,040 m2</t>
  </si>
  <si>
    <t>https://podminky.urs.cz/item/CS_URS_2023_01/751398021</t>
  </si>
  <si>
    <t>23</t>
  </si>
  <si>
    <t>763135812</t>
  </si>
  <si>
    <t>Demontáž podhledu sádrokartonového kazetového na roštu polozapuštěném</t>
  </si>
  <si>
    <t>900643792</t>
  </si>
  <si>
    <t>Demontáž podhledu sádrokartonového kazetového na zavěšeném na roštu polozapuštěném</t>
  </si>
  <si>
    <t>https://podminky.urs.cz/item/CS_URS_2023_01/763135812</t>
  </si>
  <si>
    <t>24</t>
  </si>
  <si>
    <t>998763303</t>
  </si>
  <si>
    <t>Přesun hmot tonážní pro sádrokartonové konstrukce v objektech v přes 12 do 24 m</t>
  </si>
  <si>
    <t>-151753847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</si>
  <si>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</si>
  <si>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https://podminky.urs.cz/item/CS_URS_2023_01/998763303</t>
  </si>
  <si>
    <t>25</t>
  </si>
  <si>
    <t>998763381</t>
  </si>
  <si>
    <t>Příplatek k přesunu hmot tonážní 763 SDK prováděný bez použití mechanizace</t>
  </si>
  <si>
    <t>-324709491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</si>
  <si>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</si>
  <si>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https://podminky.urs.cz/item/CS_URS_2023_01/998763381</t>
  </si>
  <si>
    <t>766</t>
  </si>
  <si>
    <t>Konstrukce truhlářské</t>
  </si>
  <si>
    <t>26</t>
  </si>
  <si>
    <t>766660352</t>
  </si>
  <si>
    <t>Montáž automatických posudných dveří po zdi, včetně zapojení</t>
  </si>
  <si>
    <t>465334283</t>
  </si>
  <si>
    <t>https://podminky.urs.cz/item/CS_URS_2023_01/766660352</t>
  </si>
  <si>
    <t>27</t>
  </si>
  <si>
    <t>55329112</t>
  </si>
  <si>
    <t>dveře automatické vnitřní posuvné, vč. pohonu, rám Al profily 25mm, zasklení jednoduché bezpečnostní, 1křídlé 1500x2100mm</t>
  </si>
  <si>
    <t>-441389935</t>
  </si>
  <si>
    <t>28</t>
  </si>
  <si>
    <t>766662811</t>
  </si>
  <si>
    <t>Demontáž dveřních konstrukcí vč. prahu</t>
  </si>
  <si>
    <t>1696691018</t>
  </si>
  <si>
    <t>https://podminky.urs.cz/item/CS_URS_2023_01/766662811</t>
  </si>
  <si>
    <t>29</t>
  </si>
  <si>
    <t>61162075</t>
  </si>
  <si>
    <t>dveře jednokřídlé voštinové povrch laminátový plné 900x1970-2100mm</t>
  </si>
  <si>
    <t>-1257591272</t>
  </si>
  <si>
    <t>54914622</t>
  </si>
  <si>
    <t>kování dveřní vrchní klika včetně štítu a montážního materiálu BB 72 matný nikl</t>
  </si>
  <si>
    <t>-725585232</t>
  </si>
  <si>
    <t>31</t>
  </si>
  <si>
    <t>54925801</t>
  </si>
  <si>
    <t>zámek dveřní</t>
  </si>
  <si>
    <t>1465291692</t>
  </si>
  <si>
    <t>766691914</t>
  </si>
  <si>
    <t>Vyvěšení nebo zavěšení dřevěných křídel dveří pl do 2 m2</t>
  </si>
  <si>
    <t>-601197320</t>
  </si>
  <si>
    <t>Ostatní práce vyvěšení nebo zavěšení křídel s případným uložením a opětovným zavěšením po provedení stavebních změn dřevěných dveřních, plochy do 2 m2</t>
  </si>
  <si>
    <t>https://podminky.urs.cz/item/CS_URS_2023_01/766691914</t>
  </si>
  <si>
    <t>33</t>
  </si>
  <si>
    <t>766811111</t>
  </si>
  <si>
    <t>Dodávka a Montáž kuchyňské linky vč. sanity a dopojení</t>
  </si>
  <si>
    <t>1805405473</t>
  </si>
  <si>
    <t>https://podminky.urs.cz/item/CS_URS_2023_01/766811111</t>
  </si>
  <si>
    <t>Poznámka k položce:_x000d_
Dolní skříňky 600mm, horní skříňky 400mm, dvířka plná, skčíňky vč. polic a úchytek</t>
  </si>
  <si>
    <t>34</t>
  </si>
  <si>
    <t>766811221</t>
  </si>
  <si>
    <t>Příplatek k montáži kuchyňské pracovní desky za vyřezání otvoru</t>
  </si>
  <si>
    <t>1808380339</t>
  </si>
  <si>
    <t>Montáž kuchyňských linek pracovní desky Příplatek k ceně za vyřezání otvoru (včetně zaměření)</t>
  </si>
  <si>
    <t>https://podminky.urs.cz/item/CS_URS_2023_01/766811221</t>
  </si>
  <si>
    <t>35</t>
  </si>
  <si>
    <t>766811223</t>
  </si>
  <si>
    <t>Příplatek k montáži kuchyňské pracovní desky za usazení dřezu</t>
  </si>
  <si>
    <t>-1825513981</t>
  </si>
  <si>
    <t>Montáž kuchyňských linek pracovní desky Příplatek k ceně za usazení dřezu (včetně silikonu)</t>
  </si>
  <si>
    <t>https://podminky.urs.cz/item/CS_URS_2023_01/766811223</t>
  </si>
  <si>
    <t>36</t>
  </si>
  <si>
    <t>766811441</t>
  </si>
  <si>
    <t>Montáž světelné rampy šroubované dl do 1000 mm na kuchyňských linkách</t>
  </si>
  <si>
    <t>502413018</t>
  </si>
  <si>
    <t>Montáž kuchyňských linek světelné rampy šroubované na horní skříňky, délky jednoho dílu do 1000 mm</t>
  </si>
  <si>
    <t>https://podminky.urs.cz/item/CS_URS_2023_01/766811441</t>
  </si>
  <si>
    <t>37</t>
  </si>
  <si>
    <t>766812840</t>
  </si>
  <si>
    <t>Demontáž kuchyňských linek dřevěných nebo kovových dl přes 1,8 do 2,1 m</t>
  </si>
  <si>
    <t>378880943</t>
  </si>
  <si>
    <t>Demontáž kuchyňských linek dřevěných nebo kovových včetně skříněk uchycených na stěně, délky přes 1800 do 2100 mm</t>
  </si>
  <si>
    <t>https://podminky.urs.cz/item/CS_URS_2023_01/766812840</t>
  </si>
  <si>
    <t>38</t>
  </si>
  <si>
    <t>998766102</t>
  </si>
  <si>
    <t>Přesun hmot tonážní pro kce truhlářské v objektech v přes 6 do 12 m</t>
  </si>
  <si>
    <t>512</t>
  </si>
  <si>
    <t>-561896958</t>
  </si>
  <si>
    <t>Přesun hmot pro konstrukce truhlářské stanovený z hmotnosti přesunovaného materiálu vodorovná dopravní vzdálenost do 50 m v objektech výšky přes 6 do 12 m</t>
  </si>
  <si>
    <t>https://podminky.urs.cz/item/CS_URS_2023_01/998766102</t>
  </si>
  <si>
    <t>771</t>
  </si>
  <si>
    <t>Podlahy z dlaždic</t>
  </si>
  <si>
    <t>39</t>
  </si>
  <si>
    <t>771121011</t>
  </si>
  <si>
    <t>Příprava podkladu před provedením dlažby nátěr penetrační na podlahu</t>
  </si>
  <si>
    <t>-1848861691</t>
  </si>
  <si>
    <t>https://podminky.urs.cz/item/CS_URS_2023_01/771121011</t>
  </si>
  <si>
    <t>40</t>
  </si>
  <si>
    <t>771151026</t>
  </si>
  <si>
    <t>Samonivelační stěrka podlah pevnosti 30 MPa tl přes 12 do 15 mm</t>
  </si>
  <si>
    <t>-2072772532</t>
  </si>
  <si>
    <t>Příprava podkladu před provedením dlažby samonivelační stěrka min.pevnosti 30 MPa, tloušťky přes 12 do 15 mm</t>
  </si>
  <si>
    <t>https://podminky.urs.cz/item/CS_URS_2023_01/771151026</t>
  </si>
  <si>
    <t>41</t>
  </si>
  <si>
    <t>771161011</t>
  </si>
  <si>
    <t>Montáž profilu dilatační spáry bez izolace v rovině dlažby</t>
  </si>
  <si>
    <t>-1236507869</t>
  </si>
  <si>
    <t>Příprava podkladu před provedením dlažby montáž profilu dilatační spáry v rovině dlažby</t>
  </si>
  <si>
    <t>https://podminky.urs.cz/item/CS_URS_2023_01/771161011</t>
  </si>
  <si>
    <t>42</t>
  </si>
  <si>
    <t>59054162</t>
  </si>
  <si>
    <t>profil dilatační s bočními díly z PVC/CPE tl 6mm</t>
  </si>
  <si>
    <t>2019138835</t>
  </si>
  <si>
    <t>43</t>
  </si>
  <si>
    <t>771474113</t>
  </si>
  <si>
    <t>Montáž soklů z dlaždic keramických rovných flexibilní lepidlo v přes 90 do 120 mm</t>
  </si>
  <si>
    <t>1172378531</t>
  </si>
  <si>
    <t>Montáž soklů z dlaždic keramických lepených flexibilním lepidlem rovných, výšky přes 90 do 120 mm</t>
  </si>
  <si>
    <t>https://podminky.urs.cz/item/CS_URS_2023_01/771474113</t>
  </si>
  <si>
    <t>44</t>
  </si>
  <si>
    <t>59761009</t>
  </si>
  <si>
    <t>sokl-dlažba keramická slinutá hladká do interiéru i exteriéru 600x95mm</t>
  </si>
  <si>
    <t>-791061021</t>
  </si>
  <si>
    <t>45</t>
  </si>
  <si>
    <t>771571810</t>
  </si>
  <si>
    <t>Demontáž podlah z dlaždic keramických kladených do malty</t>
  </si>
  <si>
    <t>-719528388</t>
  </si>
  <si>
    <t>https://podminky.urs.cz/item/CS_URS_2023_01/771571810</t>
  </si>
  <si>
    <t>46</t>
  </si>
  <si>
    <t>771574262.1</t>
  </si>
  <si>
    <t>Montáž podlah z dlaždic keramických lepených flexibilním lepidlem velkoformátových pro vysoké mechanické zatížení protiskluzných nebo reliéfních (bezbariérových) přes 4 do 6 ks/m2</t>
  </si>
  <si>
    <t>-2100274636</t>
  </si>
  <si>
    <t>https://podminky.urs.cz/item/CS_URS_2023_01/771574262.1</t>
  </si>
  <si>
    <t>47</t>
  </si>
  <si>
    <t>59761420</t>
  </si>
  <si>
    <t>dlažba velkoformátová keramická slinutá protiskluzná do interiéru i exteriéru pro vysoké mechanické namáhání přes 4 do 6ks/m2</t>
  </si>
  <si>
    <t>1231475978</t>
  </si>
  <si>
    <t>5,7*1,2</t>
  </si>
  <si>
    <t>48</t>
  </si>
  <si>
    <t>771577114</t>
  </si>
  <si>
    <t>Příplatek k montáži podlah keramických lepených flexibilním lepidlem za spárování tmelem dvousložkovým</t>
  </si>
  <si>
    <t>-1773030675</t>
  </si>
  <si>
    <t>Montáž podlah z dlaždic keramických lepených flexibilním lepidlem Příplatek k cenám za dvousložkový spárovací tmel</t>
  </si>
  <si>
    <t>https://podminky.urs.cz/item/CS_URS_2023_01/771577114</t>
  </si>
  <si>
    <t>49</t>
  </si>
  <si>
    <t>58581246</t>
  </si>
  <si>
    <t>stěrka hydroizolační jednosložková do interiéru pod dlažbu</t>
  </si>
  <si>
    <t>kg</t>
  </si>
  <si>
    <t>-1146230048</t>
  </si>
  <si>
    <t>50</t>
  </si>
  <si>
    <t>59054242</t>
  </si>
  <si>
    <t>páska pružná těsnící hydroizolační -kout</t>
  </si>
  <si>
    <t>-1343269691</t>
  </si>
  <si>
    <t>51</t>
  </si>
  <si>
    <t>28355022</t>
  </si>
  <si>
    <t>páska pružná těsnící hydroizolační š do 125mm</t>
  </si>
  <si>
    <t>1634018514</t>
  </si>
  <si>
    <t>10,4+(5*2)</t>
  </si>
  <si>
    <t>52</t>
  </si>
  <si>
    <t>998771103</t>
  </si>
  <si>
    <t>Přesun hmot tonážní pro podlahy z dlaždic v objektech v přes 12 do 24 m</t>
  </si>
  <si>
    <t>958600256</t>
  </si>
  <si>
    <t>Přesun hmot pro podlahy z dlaždic stanovený z hmotnosti přesunovaného materiálu vodorovná dopravní vzdálenost do 50 m v objektech výšky přes 12 do 24 m</t>
  </si>
  <si>
    <t>https://podminky.urs.cz/item/CS_URS_2023_01/998771103</t>
  </si>
  <si>
    <t>776</t>
  </si>
  <si>
    <t>Podlahy povlakové</t>
  </si>
  <si>
    <t>53</t>
  </si>
  <si>
    <t>776111116</t>
  </si>
  <si>
    <t>Odstranění zbytků lepidla z podkladu povlakových podlah broušením</t>
  </si>
  <si>
    <t>-1301654195</t>
  </si>
  <si>
    <t>Příprava podkladu broušení podlah stávajícího podkladu pro odstranění lepidla (po starých krytinách)</t>
  </si>
  <si>
    <t>https://podminky.urs.cz/item/CS_URS_2023_01/776111116</t>
  </si>
  <si>
    <t>54</t>
  </si>
  <si>
    <t>776111311</t>
  </si>
  <si>
    <t>Vysátí podkladu povlakových podlah</t>
  </si>
  <si>
    <t>1795525522</t>
  </si>
  <si>
    <t>Příprava podkladu vysátí podlah</t>
  </si>
  <si>
    <t>https://podminky.urs.cz/item/CS_URS_2023_01/776111311</t>
  </si>
  <si>
    <t>55</t>
  </si>
  <si>
    <t>776121112</t>
  </si>
  <si>
    <t>Vodou ředitelná penetrace savého podkladu povlakových podlah</t>
  </si>
  <si>
    <t>-1081849041</t>
  </si>
  <si>
    <t>Příprava podkladu penetrace vodou ředitelná podlah</t>
  </si>
  <si>
    <t>https://podminky.urs.cz/item/CS_URS_2023_01/776121112</t>
  </si>
  <si>
    <t>56</t>
  </si>
  <si>
    <t>776141124</t>
  </si>
  <si>
    <t>Stěrka podlahová nivelační pro vyrovnání podkladu povlakových podlah pevnosti 30 MPa tl přes 8 do 10 mm</t>
  </si>
  <si>
    <t>-1929624612</t>
  </si>
  <si>
    <t>Příprava podkladu vyrovnání samonivelační stěrkou podlah min.pevnosti 30 MPa, tloušťky přes 8 do 10 mm</t>
  </si>
  <si>
    <t>https://podminky.urs.cz/item/CS_URS_2023_01/776141124</t>
  </si>
  <si>
    <t>57</t>
  </si>
  <si>
    <t>776201812</t>
  </si>
  <si>
    <t>Demontáž lepených povlakových podlah s podložkou ručně</t>
  </si>
  <si>
    <t>-1201040975</t>
  </si>
  <si>
    <t>Demontáž povlakových podlahovin lepených ručně s podložkou</t>
  </si>
  <si>
    <t>https://podminky.urs.cz/item/CS_URS_2023_01/776201812</t>
  </si>
  <si>
    <t>59</t>
  </si>
  <si>
    <t>776251121</t>
  </si>
  <si>
    <t>Lepení elektrostaticky vodivých pásů standardním lepidlem</t>
  </si>
  <si>
    <t>2067549549</t>
  </si>
  <si>
    <t>Montáž podlahovin z přírodního linolea (marmolea) lepením standardním lepidlem z pásů elektrostaticky vodivých</t>
  </si>
  <si>
    <t>https://podminky.urs.cz/item/CS_URS_2023_01/776251121</t>
  </si>
  <si>
    <t>60</t>
  </si>
  <si>
    <t>28410242</t>
  </si>
  <si>
    <t>krytina podlahová homogenní elektrostaticky vodivá tl 2,0mm</t>
  </si>
  <si>
    <t>-450730166</t>
  </si>
  <si>
    <t>krytina podlahová homogenní elektrostaticky vodivá tl 2,0mm 608x608mm</t>
  </si>
  <si>
    <t>35,4*1,2</t>
  </si>
  <si>
    <t>61</t>
  </si>
  <si>
    <t>776411212</t>
  </si>
  <si>
    <t>Montáž tahaných obvodových soklíků z PVC výšky do 100 mm</t>
  </si>
  <si>
    <t>254746493</t>
  </si>
  <si>
    <t>Montáž soklíků tahaných (fabiony) z PVC obvodových, výšky přes 80 do 100 mm</t>
  </si>
  <si>
    <t>https://podminky.urs.cz/item/CS_URS_2023_01/776411212</t>
  </si>
  <si>
    <t>62</t>
  </si>
  <si>
    <t>776411213</t>
  </si>
  <si>
    <t>Montáž tahaných soklíků z PVC vnitřních rohů</t>
  </si>
  <si>
    <t>-1790762725</t>
  </si>
  <si>
    <t>Montáž soklíků tahaných (fabiony) z PVC vnitřních rohů</t>
  </si>
  <si>
    <t>https://podminky.urs.cz/item/CS_URS_2023_01/776411213</t>
  </si>
  <si>
    <t>63</t>
  </si>
  <si>
    <t>776411214</t>
  </si>
  <si>
    <t>Montáž tahaných soklíků z PVC vnějších rohů</t>
  </si>
  <si>
    <t>-1074582129</t>
  </si>
  <si>
    <t>Montáž soklíků tahaných (fabiony) z PVC vnějších rohů</t>
  </si>
  <si>
    <t>https://podminky.urs.cz/item/CS_URS_2023_01/776411214</t>
  </si>
  <si>
    <t>64</t>
  </si>
  <si>
    <t>776421111.1</t>
  </si>
  <si>
    <t>Montáž ukončovacích lišt</t>
  </si>
  <si>
    <t>-1406606913</t>
  </si>
  <si>
    <t>Montáž lišt obvodových lepených</t>
  </si>
  <si>
    <t>https://podminky.urs.cz/item/CS_URS_2023_01/776421111.1</t>
  </si>
  <si>
    <t>65</t>
  </si>
  <si>
    <t>60791122.1</t>
  </si>
  <si>
    <t>profil dokončovací krycí plastový, dl 2m</t>
  </si>
  <si>
    <t>1158437045</t>
  </si>
  <si>
    <t>66</t>
  </si>
  <si>
    <t>998776102</t>
  </si>
  <si>
    <t>Přesun hmot tonážní pro podlahy povlakové v objektech v přes 6 do 12 m</t>
  </si>
  <si>
    <t>805140993</t>
  </si>
  <si>
    <t>Přesun hmot pro podlahy povlakové stanovený z hmotnosti přesunovaného materiálu vodorovná dopravní vzdálenost do 50 m v objektech výšky přes 6 do 12 m</t>
  </si>
  <si>
    <t>https://podminky.urs.cz/item/CS_URS_2023_01/998776102</t>
  </si>
  <si>
    <t>781</t>
  </si>
  <si>
    <t>Dokončovací práce - obklady</t>
  </si>
  <si>
    <t>67</t>
  </si>
  <si>
    <t>781121011</t>
  </si>
  <si>
    <t>Nátěr penetrační na stěnu</t>
  </si>
  <si>
    <t>-1250329449</t>
  </si>
  <si>
    <t>Příprava podkladu před provedením obkladu nátěr penetrační na stěnu</t>
  </si>
  <si>
    <t>https://podminky.urs.cz/item/CS_URS_2023_01/781121011</t>
  </si>
  <si>
    <t>2*(5,7+3)</t>
  </si>
  <si>
    <t>68</t>
  </si>
  <si>
    <t>58581246.1</t>
  </si>
  <si>
    <t>-286154816</t>
  </si>
  <si>
    <t>stěrka hydroizolační jednosložková do interiéru pod obklad</t>
  </si>
  <si>
    <t>69</t>
  </si>
  <si>
    <t>-2123439708</t>
  </si>
  <si>
    <t>70</t>
  </si>
  <si>
    <t>781151031</t>
  </si>
  <si>
    <t>Celoplošné vyrovnání podkladu stěrkou tl 3 mm</t>
  </si>
  <si>
    <t>-1047840524</t>
  </si>
  <si>
    <t>Příprava podkladu před provedením obkladu celoplošné vyrovnání podkladu stěrkou, tloušťky 3 mm</t>
  </si>
  <si>
    <t>https://podminky.urs.cz/item/CS_URS_2023_01/781151031</t>
  </si>
  <si>
    <t>71</t>
  </si>
  <si>
    <t>781151041</t>
  </si>
  <si>
    <t>Příplatek k cenám celoplošné vyrovnání stěrkou za každý další 1 mm přes tl 3 mm</t>
  </si>
  <si>
    <t>2118097306</t>
  </si>
  <si>
    <t>Příprava podkladu před provedením obkladu celoplošné vyrovnání podkladu příplatek za každý další 1 mm tloušťky přes 3 mm</t>
  </si>
  <si>
    <t>https://podminky.urs.cz/item/CS_URS_2023_01/781151041</t>
  </si>
  <si>
    <t>17,4*7</t>
  </si>
  <si>
    <t>72</t>
  </si>
  <si>
    <t>781471810</t>
  </si>
  <si>
    <t>Demontáž obkladů z obkladaček keramických kladených do malty</t>
  </si>
  <si>
    <t>-1217853033</t>
  </si>
  <si>
    <t>Demontáž obkladů z dlaždic keramických kladených do malty</t>
  </si>
  <si>
    <t>https://podminky.urs.cz/item/CS_URS_2023_01/781471810</t>
  </si>
  <si>
    <t>73</t>
  </si>
  <si>
    <t>781474154</t>
  </si>
  <si>
    <t>Montáž obkladů vnitřních keramických velkoformátových hladkých přes 4 do 6 ks/m2 lepených flexibilním lepidlem</t>
  </si>
  <si>
    <t>-812023387</t>
  </si>
  <si>
    <t>Montáž obkladů vnitřních stěn z dlaždic keramických lepených flexibilním lepidlem velkoformátových hladkých přes 4 do 6 ks/m2</t>
  </si>
  <si>
    <t>https://podminky.urs.cz/item/CS_URS_2023_01/781474154</t>
  </si>
  <si>
    <t>74</t>
  </si>
  <si>
    <t>59761001</t>
  </si>
  <si>
    <t>obklad velkoformátový keramický hladký přes 4 do 6ks/m2</t>
  </si>
  <si>
    <t>1496097174</t>
  </si>
  <si>
    <t>17,4*1,2</t>
  </si>
  <si>
    <t>75</t>
  </si>
  <si>
    <t>781477114</t>
  </si>
  <si>
    <t>Příplatek k montáži obkladů vnitřních keramických hladkých za spárování tmelem dvousložkovým</t>
  </si>
  <si>
    <t>-1084721335</t>
  </si>
  <si>
    <t>Montáž obkladů vnitřních stěn z dlaždic keramických Příplatek k cenám za dvousložkový spárovací tmel</t>
  </si>
  <si>
    <t>https://podminky.urs.cz/item/CS_URS_2023_01/781477114</t>
  </si>
  <si>
    <t>76</t>
  </si>
  <si>
    <t>781494511</t>
  </si>
  <si>
    <t>Plastové profily ukončovací lepené flexibilním lepidlem</t>
  </si>
  <si>
    <t>-200169937</t>
  </si>
  <si>
    <t>Obklad - dokončující práce profily ukončovací lepené flexibilním lepidlem ukončovací vč. dodávky profilu</t>
  </si>
  <si>
    <t>https://podminky.urs.cz/item/CS_URS_2023_01/781494511</t>
  </si>
  <si>
    <t>77</t>
  </si>
  <si>
    <t>781495115</t>
  </si>
  <si>
    <t>Spárování vnitřních obkladů silikonem</t>
  </si>
  <si>
    <t>1843495242</t>
  </si>
  <si>
    <t>Obklad - dokončující práce ostatní práce spárování silikonem</t>
  </si>
  <si>
    <t>https://podminky.urs.cz/item/CS_URS_2023_01/781495115</t>
  </si>
  <si>
    <t>78</t>
  </si>
  <si>
    <t>998781103</t>
  </si>
  <si>
    <t>Přesun hmot tonážní pro obklady keramické v objektech v přes 12 do 24 m</t>
  </si>
  <si>
    <t>1198219219</t>
  </si>
  <si>
    <t>Přesun hmot pro obklady keramické stanovený z hmotnosti přesunovaného materiálu vodorovná dopravní vzdálenost do 50 m v objektech výšky přes 12 do 24 m</t>
  </si>
  <si>
    <t>https://podminky.urs.cz/item/CS_URS_2023_01/998781103</t>
  </si>
  <si>
    <t>783</t>
  </si>
  <si>
    <t>Dokončovací práce - nátěry</t>
  </si>
  <si>
    <t>79</t>
  </si>
  <si>
    <t>783301303</t>
  </si>
  <si>
    <t>Bezoplachové odrezivění rozvodů ÚT, zámečnických konstrukcí, zárubní</t>
  </si>
  <si>
    <t>539776972</t>
  </si>
  <si>
    <t>https://podminky.urs.cz/item/CS_URS_2023_01/783301303</t>
  </si>
  <si>
    <t>80</t>
  </si>
  <si>
    <t>783301401</t>
  </si>
  <si>
    <t>Příprava podkladu rozvodů ÚT, zámečnických konstrukcí, zárubní, před provedením nátěru ometení</t>
  </si>
  <si>
    <t>-1821428631</t>
  </si>
  <si>
    <t>https://podminky.urs.cz/item/CS_URS_2023_01/783301401</t>
  </si>
  <si>
    <t>81</t>
  </si>
  <si>
    <t>783314101</t>
  </si>
  <si>
    <t>Základní jednonásobný syntetický nátěr rozvodů ÚT, zámečnických konstrukcí, zárubní</t>
  </si>
  <si>
    <t>1158540099</t>
  </si>
  <si>
    <t>Základní nátěr rozvodů ÚT, zámečnických konstrukcí, zárubní, jednonásobný syntetický</t>
  </si>
  <si>
    <t>https://podminky.urs.cz/item/CS_URS_2023_01/783314101</t>
  </si>
  <si>
    <t>82</t>
  </si>
  <si>
    <t>783315101</t>
  </si>
  <si>
    <t>Mezinátěr jednonásobný syntetický standardní rozvodů ÚT, zámečnických konstrukcí, zárubní</t>
  </si>
  <si>
    <t>-503553381</t>
  </si>
  <si>
    <t>Mezinátěr rozvodů ÚT, zámečnických konstrukcí, zárubní, jednonásobný syntetický standardní</t>
  </si>
  <si>
    <t>https://podminky.urs.cz/item/CS_URS_2023_01/783315101</t>
  </si>
  <si>
    <t>83</t>
  </si>
  <si>
    <t>783317101</t>
  </si>
  <si>
    <t>Krycí jednonásobný syntetický standardní nátěr rozvodů ÚT, zámečnických konstrukcí, zárubní</t>
  </si>
  <si>
    <t>-367931767</t>
  </si>
  <si>
    <t>Krycí nátěr (email) rozvodů ÚT, zámečnických konstrukcí, zárubní, jednonásobný syntetický standardní</t>
  </si>
  <si>
    <t>https://podminky.urs.cz/item/CS_URS_2023_01/783317101</t>
  </si>
  <si>
    <t>84</t>
  </si>
  <si>
    <t>783343101</t>
  </si>
  <si>
    <t>Základní jednonásobný impregnační polyuretanový nátěr rozvodů ÚT, zámečnických konstrukcí, zárubní</t>
  </si>
  <si>
    <t>1629838524</t>
  </si>
  <si>
    <t>Základní impregnační nátěr rozvodů ÚT, zámečnických konstrukcí, zárubní, aktivátorem rzi na zkorodovaný povrch jednonásobný polyuretanový</t>
  </si>
  <si>
    <t>https://podminky.urs.cz/item/CS_URS_2023_01/783343101</t>
  </si>
  <si>
    <t>784</t>
  </si>
  <si>
    <t>Dokončovací práce - malby a tapety</t>
  </si>
  <si>
    <t>85</t>
  </si>
  <si>
    <t>784121001</t>
  </si>
  <si>
    <t>Oškrabání malby v mísnostech v do 3,80 m, 10%</t>
  </si>
  <si>
    <t>793746987</t>
  </si>
  <si>
    <t>Oškrabání malby v místnostech výšky do 3,80 m, 100%</t>
  </si>
  <si>
    <t>https://podminky.urs.cz/item/CS_URS_2023_01/784121001</t>
  </si>
  <si>
    <t>86</t>
  </si>
  <si>
    <t>784171101</t>
  </si>
  <si>
    <t>Zakrytí vnitřních podlah včetně pozdějšího odkrytí</t>
  </si>
  <si>
    <t>1494797564</t>
  </si>
  <si>
    <t>Zakrytí nemalovaných ploch (materiál ve specifikaci) včetně pozdějšího odkrytí podlah</t>
  </si>
  <si>
    <t>https://podminky.urs.cz/item/CS_URS_2023_01/784171101</t>
  </si>
  <si>
    <t>87</t>
  </si>
  <si>
    <t>58124842</t>
  </si>
  <si>
    <t>fólie pro malířské potřeby zakrývací tl 7µ 4x5m</t>
  </si>
  <si>
    <t>1858274976</t>
  </si>
  <si>
    <t>88</t>
  </si>
  <si>
    <t>784171111</t>
  </si>
  <si>
    <t>Zakrytí vnitřních ploch stěn v místnostech v do 3,80 m</t>
  </si>
  <si>
    <t>-1393589282</t>
  </si>
  <si>
    <t>Zakrytí nemalovaných ploch (materiál ve specifikaci) včetně pozdějšího odkrytí svislých ploch např. stěn, oken, dveří v místnostech výšky do 3,80</t>
  </si>
  <si>
    <t>https://podminky.urs.cz/item/CS_URS_2023_01/784171111</t>
  </si>
  <si>
    <t>89</t>
  </si>
  <si>
    <t>-554159013</t>
  </si>
  <si>
    <t>90</t>
  </si>
  <si>
    <t>784171121</t>
  </si>
  <si>
    <t>Zakrytí vnitřních ploch konstrukcí nebo prvků v místnostech v do 3,80 m</t>
  </si>
  <si>
    <t>1956452766</t>
  </si>
  <si>
    <t>Zakrytí nemalovaných ploch (materiál ve specifikaci) včetně pozdějšího odkrytí konstrukcí nebo samostatných prvků např. schodišť, nábytku, radiátorů, zábradlí v místnostech výšky do 3,80</t>
  </si>
  <si>
    <t>https://podminky.urs.cz/item/CS_URS_2023_01/784171121</t>
  </si>
  <si>
    <t>91</t>
  </si>
  <si>
    <t>317138648</t>
  </si>
  <si>
    <t>92</t>
  </si>
  <si>
    <t>784181101</t>
  </si>
  <si>
    <t>Základní akrylátová jednonásobná bezbarvá penetrace podkladu v místnostech v do 3,80 m</t>
  </si>
  <si>
    <t>873613517</t>
  </si>
  <si>
    <t>Penetrace podkladu jednonásobná základní akrylátová bezbarvá v místnostech výšky do 3,80 m</t>
  </si>
  <si>
    <t>https://podminky.urs.cz/item/CS_URS_2023_01/784181101</t>
  </si>
  <si>
    <t>108</t>
  </si>
  <si>
    <t>784211001</t>
  </si>
  <si>
    <t>Jednonásobné bílé malby ze směsí za mokra výborně oděruvzdorných v místnostech v do 3,80 m</t>
  </si>
  <si>
    <t>648733106</t>
  </si>
  <si>
    <t>Malby z malířských směsí oděruvzdorných za mokra jednonásobné, bílé za mokra odruvzdorné výborně v místnostech výšky do 3,80 m</t>
  </si>
  <si>
    <t>https://podminky.urs.cz/item/CS_URS_2023_01/784211001</t>
  </si>
  <si>
    <t>320*3</t>
  </si>
  <si>
    <t>786</t>
  </si>
  <si>
    <t>Dokončovací práce - čalounické úpravy</t>
  </si>
  <si>
    <t>94</t>
  </si>
  <si>
    <t>786624121</t>
  </si>
  <si>
    <t>Montáž lamelové žaluzie do oken zdvojených kovových otevíravých, sklápěcích a vyklápěcích</t>
  </si>
  <si>
    <t>-827456278</t>
  </si>
  <si>
    <t>Montáž zastiňujících žaluzií lamelových do oken zdvojených otevíravých, sklápěcích nebo vyklápěcích kovových</t>
  </si>
  <si>
    <t>https://podminky.urs.cz/item/CS_URS_2023_01/786624121</t>
  </si>
  <si>
    <t>95</t>
  </si>
  <si>
    <t>55346200</t>
  </si>
  <si>
    <t>žaluzie horizontální interiérové</t>
  </si>
  <si>
    <t>433946817</t>
  </si>
  <si>
    <t>96</t>
  </si>
  <si>
    <t>998786101</t>
  </si>
  <si>
    <t>Přesun hmot tonážní pro stínění a čalounické úpravy v objektech v do 6 m</t>
  </si>
  <si>
    <t>184638371</t>
  </si>
  <si>
    <t>Přesun hmot pro stínění a čalounické úpravy stanovený z hmotnosti přesunovaného materiálu vodorovná dopravní vzdálenost do 50 m v objektech výšky (hloubky) do 6 m</t>
  </si>
  <si>
    <t>https://podminky.urs.cz/item/CS_URS_2023_01/998786101</t>
  </si>
  <si>
    <t>HZS</t>
  </si>
  <si>
    <t>Hodinové zúčtovací sazby</t>
  </si>
  <si>
    <t>97</t>
  </si>
  <si>
    <t>HZS1302</t>
  </si>
  <si>
    <t xml:space="preserve">Hodinové zúčtovací sazby profesí HSV  provádění konstrukcí zedník specialista, stěhování nábytku, dokončovací a začišťovací práce</t>
  </si>
  <si>
    <t>hod</t>
  </si>
  <si>
    <t>-388259410</t>
  </si>
  <si>
    <t>Hodinové zúčtovací sazby profesí HSV provádění konstrukcí zedník specialista, stěhování nábytku, dokončovací a začišťovací práce</t>
  </si>
  <si>
    <t>https://podminky.urs.cz/item/CS_URS_2023_01/HZS1302</t>
  </si>
  <si>
    <t>98</t>
  </si>
  <si>
    <t>HZS2491</t>
  </si>
  <si>
    <t xml:space="preserve">Hodinové zúčtovací sazby profesí PSV  zednické výpomoci a pomocné práce PSV dělník zednických výpomocí_x000d_
-zhotovení prostupů a jejich zapravení_x000d_
-zhotovení drážek pro potrubí a jejich zapravení</t>
  </si>
  <si>
    <t>332735485</t>
  </si>
  <si>
    <t>Hodinové zúčtovací sazby profesí PSV zednické výpomoci a pomocné práce PSV dělník zednických výpomocí
-zhotovení prostupů a jejich zapravení
-zhotovení drážek pro potrubí a jejich zapravení</t>
  </si>
  <si>
    <t>https://podminky.urs.cz/item/CS_URS_2023_01/HZS2491</t>
  </si>
  <si>
    <t>02 - ZTI</t>
  </si>
  <si>
    <t>Soupis:</t>
  </si>
  <si>
    <t>02.1 - ZTI</t>
  </si>
  <si>
    <t>parc.č. 2221, k.ú. Havířov - Město</t>
  </si>
  <si>
    <t>Nemocnice Havířov p.o.</t>
  </si>
  <si>
    <t>CZ00844896</t>
  </si>
  <si>
    <t>CZ06369201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</si>
  <si>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</si>
  <si>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</si>
  <si>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</si>
  <si>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721</t>
  </si>
  <si>
    <t>Zdravotechnika - vnitřní kanalizace</t>
  </si>
  <si>
    <t>721171803</t>
  </si>
  <si>
    <t>Demontáž potrubí z novodurových trub odpadních nebo připojovacích do D 75</t>
  </si>
  <si>
    <t>-1815110695</t>
  </si>
  <si>
    <t>https://podminky.urs.cz/item/CS_URS_2023_01/721171803</t>
  </si>
  <si>
    <t>721171808</t>
  </si>
  <si>
    <t>Demontáž potrubí z novodurových trub odpadních nebo připojovacích přes 75 do D 114</t>
  </si>
  <si>
    <t>-1482628678</t>
  </si>
  <si>
    <t>https://podminky.urs.cz/item/CS_URS_2023_01/721171808</t>
  </si>
  <si>
    <t>721171905</t>
  </si>
  <si>
    <t>Opravy odpadního potrubí plastového vsazení odbočky do potrubí DN 110</t>
  </si>
  <si>
    <t>20670688</t>
  </si>
  <si>
    <t>https://podminky.urs.cz/item/CS_URS_2023_01/721171905</t>
  </si>
  <si>
    <t>721174041</t>
  </si>
  <si>
    <t>Potrubí z trub polypropylenových připojovací DN 32</t>
  </si>
  <si>
    <t>1442695624</t>
  </si>
  <si>
    <t>https://podminky.urs.cz/item/CS_URS_2023_01/721174041</t>
  </si>
  <si>
    <t>721174042</t>
  </si>
  <si>
    <t>Potrubí z trub polypropylenových připojovací DN 40</t>
  </si>
  <si>
    <t>23249925</t>
  </si>
  <si>
    <t>https://podminky.urs.cz/item/CS_URS_2023_01/721174042</t>
  </si>
  <si>
    <t>721174043</t>
  </si>
  <si>
    <t>Potrubí z trub polypropylenových připojovací DN 50</t>
  </si>
  <si>
    <t>1714054853</t>
  </si>
  <si>
    <t>https://podminky.urs.cz/item/CS_URS_2023_01/721174043</t>
  </si>
  <si>
    <t>721174045</t>
  </si>
  <si>
    <t>Potrubí z trub polypropylenových připojovací DN 110</t>
  </si>
  <si>
    <t>154384945</t>
  </si>
  <si>
    <t>https://podminky.urs.cz/item/CS_URS_2023_01/721174045</t>
  </si>
  <si>
    <t>721194103</t>
  </si>
  <si>
    <t>Vyměření přípojek na potrubí vyvedení a upevnění odpadních výpustek DN 32</t>
  </si>
  <si>
    <t>1398736458</t>
  </si>
  <si>
    <t>https://podminky.urs.cz/item/CS_URS_2023_01/721194103</t>
  </si>
  <si>
    <t>721194104</t>
  </si>
  <si>
    <t>Vyměření přípojek na potrubí vyvedení a upevnění odpadních výpustek DN 40</t>
  </si>
  <si>
    <t>-1785566847</t>
  </si>
  <si>
    <t>https://podminky.urs.cz/item/CS_URS_2023_01/721194104</t>
  </si>
  <si>
    <t>721194105</t>
  </si>
  <si>
    <t>Vyměření přípojek na potrubí vyvedení a upevnění odpadních výpustek DN 50</t>
  </si>
  <si>
    <t>-1766493205</t>
  </si>
  <si>
    <t>https://podminky.urs.cz/item/CS_URS_2023_01/721194105</t>
  </si>
  <si>
    <t>721194109</t>
  </si>
  <si>
    <t>Vyměření přípojek na potrubí vyvedení a upevnění odpadních výpustek DN 110</t>
  </si>
  <si>
    <t>-1961745232</t>
  </si>
  <si>
    <t>https://podminky.urs.cz/item/CS_URS_2023_01/721194109</t>
  </si>
  <si>
    <t>721290111</t>
  </si>
  <si>
    <t>Zkouška těsnosti kanalizace v objektech vodou do DN 125</t>
  </si>
  <si>
    <t>1491694204</t>
  </si>
  <si>
    <t>https://podminky.urs.cz/item/CS_URS_2023_01/721290111</t>
  </si>
  <si>
    <t>1+2+7+6</t>
  </si>
  <si>
    <t>Součet</t>
  </si>
  <si>
    <t>998721102</t>
  </si>
  <si>
    <t>Přesun hmot pro vnitřní kanalizace stanovený z hmotnosti přesunovaného materiálu vodorovná dopravní vzdálenost do 50 m v objektech výšky přes 6 do 12 m</t>
  </si>
  <si>
    <t>1806166400</t>
  </si>
  <si>
    <t>https://podminky.urs.cz/item/CS_URS_2023_01/998721102</t>
  </si>
  <si>
    <t>722</t>
  </si>
  <si>
    <t>Zdravotechnika - vnitřní vodovod</t>
  </si>
  <si>
    <t>14</t>
  </si>
  <si>
    <t>722170801</t>
  </si>
  <si>
    <t>Demontáž rozvodů vody z plastů do Ø 25 mm</t>
  </si>
  <si>
    <t>-893389418</t>
  </si>
  <si>
    <t>https://podminky.urs.cz/item/CS_URS_2023_01/722170801</t>
  </si>
  <si>
    <t>722171913</t>
  </si>
  <si>
    <t>Odříznutí trubky nebo tvarovky u rozvodů vody z plastů D přes 20 do 25 mm</t>
  </si>
  <si>
    <t>-647857840</t>
  </si>
  <si>
    <t>https://podminky.urs.cz/item/CS_URS_2023_01/722171913</t>
  </si>
  <si>
    <t>722173913</t>
  </si>
  <si>
    <t>Spoje rozvodů vody z plastů svary polyfuzí D přes 20 do 25 mm</t>
  </si>
  <si>
    <t>1480198629</t>
  </si>
  <si>
    <t>https://podminky.urs.cz/item/CS_URS_2023_01/722173913</t>
  </si>
  <si>
    <t>722174022</t>
  </si>
  <si>
    <t>Potrubí z plastových trubek z polypropylenu PPR svařovaných polyfúzně PN 20 (SDR 6) D 20 x 3,4</t>
  </si>
  <si>
    <t>128814684</t>
  </si>
  <si>
    <t>https://podminky.urs.cz/item/CS_URS_2023_01/722174022</t>
  </si>
  <si>
    <t>7+7</t>
  </si>
  <si>
    <t>9+9</t>
  </si>
  <si>
    <t>722174023</t>
  </si>
  <si>
    <t>Potrubí z plastových trubek z polypropylenu PPR svařovaných polyfúzně PN 20 (SDR 6) D 25 x 4,2</t>
  </si>
  <si>
    <t>534450505</t>
  </si>
  <si>
    <t>https://podminky.urs.cz/item/CS_URS_2023_01/722174023</t>
  </si>
  <si>
    <t>722179191</t>
  </si>
  <si>
    <t>Příplatek k ceně rozvody vody z plastů za práce malého rozsahu na zakázce do 20 m rozvodu</t>
  </si>
  <si>
    <t>soubor</t>
  </si>
  <si>
    <t>-1545583656</t>
  </si>
  <si>
    <t>https://podminky.urs.cz/item/CS_URS_2023_01/722179191</t>
  </si>
  <si>
    <t>722179192</t>
  </si>
  <si>
    <t>Příplatek k ceně rozvody vody z plastů za práce malého rozsahu na zakázce při průměru trubek do 32 mm, do 15 svarů</t>
  </si>
  <si>
    <t>-672091531</t>
  </si>
  <si>
    <t>https://podminky.urs.cz/item/CS_URS_2023_01/722179192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</si>
  <si>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</si>
  <si>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</si>
  <si>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642150710</t>
  </si>
  <si>
    <t>https://podminky.urs.cz/item/CS_URS_2023_01/722181221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</si>
  <si>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</si>
  <si>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</si>
  <si>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1664138401</t>
  </si>
  <si>
    <t>https://podminky.urs.cz/item/CS_URS_2023_01/722181222</t>
  </si>
  <si>
    <t>722181241</t>
  </si>
  <si>
    <t>Ochrana potrubí termoizolačními trubicemi z pěnového polyetylenu PE přilepenými v příčných a podélných spojích, tloušťky izolace přes 13 do 20 mm, vnitřního průměru izolace DN do 22 mm</t>
  </si>
  <si>
    <t>1877898054</t>
  </si>
  <si>
    <t>https://podminky.urs.cz/item/CS_URS_2023_01/722181241</t>
  </si>
  <si>
    <t>722181242</t>
  </si>
  <si>
    <t>Ochrana potrubí termoizolačními trubicemi z pěnového polyetylenu PE přilepenými v příčných a podélných spojích, tloušťky izolace přes 13 do 20 mm, vnitřního průměru izolace DN přes 22 do 45 mm</t>
  </si>
  <si>
    <t>1377371558</t>
  </si>
  <si>
    <t>https://podminky.urs.cz/item/CS_URS_2023_01/722181242</t>
  </si>
  <si>
    <t>722182011</t>
  </si>
  <si>
    <t>Podpůrný žlab pro potrubí průměru D 20</t>
  </si>
  <si>
    <t>-1446562157</t>
  </si>
  <si>
    <t>https://podminky.urs.cz/item/CS_URS_2023_01/722182011</t>
  </si>
  <si>
    <t>722182012</t>
  </si>
  <si>
    <t>Podpůrný žlab pro potrubí průměru D 25</t>
  </si>
  <si>
    <t>-1437368357</t>
  </si>
  <si>
    <t>https://podminky.urs.cz/item/CS_URS_2023_01/722182012</t>
  </si>
  <si>
    <t>722190401</t>
  </si>
  <si>
    <t>Zřízení přípojek na potrubí vyvedení a upevnění výpustek do DN 25</t>
  </si>
  <si>
    <t>-80047826</t>
  </si>
  <si>
    <t>https://podminky.urs.cz/item/CS_URS_2023_01/722190401</t>
  </si>
  <si>
    <t>722190901</t>
  </si>
  <si>
    <t>Opravy ostatní uzavření nebo otevření vodovodního potrubí při opravách včetně vypuštění a napuštění</t>
  </si>
  <si>
    <t>-749161294</t>
  </si>
  <si>
    <t>https://podminky.urs.cz/item/CS_URS_2023_01/722190901</t>
  </si>
  <si>
    <t>722220111</t>
  </si>
  <si>
    <t>Armatury s jedním závitem nástěnky pro výtokový ventil G 1/2"</t>
  </si>
  <si>
    <t>-439698471</t>
  </si>
  <si>
    <t>https://podminky.urs.cz/item/CS_URS_2023_01/722220111</t>
  </si>
  <si>
    <t>722220121</t>
  </si>
  <si>
    <t>Armatury s jedním závitem nástěnky pro baterii G 1/2"</t>
  </si>
  <si>
    <t>pár</t>
  </si>
  <si>
    <t>1210810668</t>
  </si>
  <si>
    <t>https://podminky.urs.cz/item/CS_URS_2023_01/722220121</t>
  </si>
  <si>
    <t>722220861</t>
  </si>
  <si>
    <t>Demontáž armatur závitových se dvěma závity do G 3/4</t>
  </si>
  <si>
    <t>1797124611</t>
  </si>
  <si>
    <t>https://podminky.urs.cz/item/CS_URS_2023_01/722220861</t>
  </si>
  <si>
    <t>722232043</t>
  </si>
  <si>
    <t>Armatury se dvěma závity kulové kohouty PN 42 do 185 °C přímé vnitřní závit G 1/2"</t>
  </si>
  <si>
    <t>1249336926</t>
  </si>
  <si>
    <t>https://podminky.urs.cz/item/CS_URS_2023_01/722232043</t>
  </si>
  <si>
    <t>722290226</t>
  </si>
  <si>
    <t>Zkoušky, proplach a desinfekce vodovodního potrubí zkoušky těsnosti vodovodního potrubí závitového do DN 50</t>
  </si>
  <si>
    <t>762533647</t>
  </si>
  <si>
    <t>https://podminky.urs.cz/item/CS_URS_2023_01/722290226</t>
  </si>
  <si>
    <t>32+14</t>
  </si>
  <si>
    <t>722290234</t>
  </si>
  <si>
    <t>Zkoušky, proplach a desinfekce vodovodního potrubí proplach a desinfekce vodovodního potrubí do DN 80</t>
  </si>
  <si>
    <t>-949770034</t>
  </si>
  <si>
    <t>https://podminky.urs.cz/item/CS_URS_2023_01/722290234</t>
  </si>
  <si>
    <t>998722102</t>
  </si>
  <si>
    <t>Přesun hmot pro vnitřní vodovod stanovený z hmotnosti přesunovaného materiálu vodorovná dopravní vzdálenost do 50 m v objektech výšky přes 6 do 12 m</t>
  </si>
  <si>
    <t>86285165</t>
  </si>
  <si>
    <t>https://podminky.urs.cz/item/CS_URS_2023_01/998722102</t>
  </si>
  <si>
    <t>725</t>
  </si>
  <si>
    <t>Zdravotechnika - zařizovací předměty</t>
  </si>
  <si>
    <t>725110811</t>
  </si>
  <si>
    <t>Demontáž klozetů splachovacích s nádrží nebo tlakovým splachovačem</t>
  </si>
  <si>
    <t>1816166084</t>
  </si>
  <si>
    <t>https://podminky.urs.cz/item/CS_URS_2023_01/725110811</t>
  </si>
  <si>
    <t>725210821</t>
  </si>
  <si>
    <t>Demontáž umyvadel bez výtokových armatur umyvadel</t>
  </si>
  <si>
    <t>-810184716</t>
  </si>
  <si>
    <t>https://podminky.urs.cz/item/CS_URS_2023_01/725210821</t>
  </si>
  <si>
    <t>725211603</t>
  </si>
  <si>
    <t>Umyvadla keramická bílá bez výtokových armatur připevněná na stěnu šrouby bez sloupu nebo krytu na sifon, šířka umyvadla 600 mm</t>
  </si>
  <si>
    <t>-149620095</t>
  </si>
  <si>
    <t>https://podminky.urs.cz/item/CS_URS_2023_01/725211603</t>
  </si>
  <si>
    <t>725240811</t>
  </si>
  <si>
    <t>Demontáž sprchových kabin a vaniček bez výtokových armatur kabin</t>
  </si>
  <si>
    <t>-1216702790</t>
  </si>
  <si>
    <t>https://podminky.urs.cz/item/CS_URS_2023_01/725240811</t>
  </si>
  <si>
    <t>725310823</t>
  </si>
  <si>
    <t>Demontáž dřezů jednodílných bez výtokových armatur vestavěných v kuchyňských sestavách</t>
  </si>
  <si>
    <t>-1284662278</t>
  </si>
  <si>
    <t>https://podminky.urs.cz/item/CS_URS_2023_01/725310823</t>
  </si>
  <si>
    <t>725311121</t>
  </si>
  <si>
    <t>Dřezy bez výtokových armatur jednoduché se zápachovou uzávěrkou nerezové s odkapávací plochou 560x480 mm a miskou</t>
  </si>
  <si>
    <t>1780144478</t>
  </si>
  <si>
    <t>https://podminky.urs.cz/item/CS_URS_2023_01/725311121</t>
  </si>
  <si>
    <t>725331111</t>
  </si>
  <si>
    <t>Výlevky bez výtokových armatur a splachovací nádrže keramické se sklopnou plastovou mřížkou 425 mm</t>
  </si>
  <si>
    <t>284159482</t>
  </si>
  <si>
    <t>https://podminky.urs.cz/item/CS_URS_2023_01/725331111</t>
  </si>
  <si>
    <t>725810811</t>
  </si>
  <si>
    <t>Demontáž výtokových ventilů nástěnných</t>
  </si>
  <si>
    <t>1992369727</t>
  </si>
  <si>
    <t>https://podminky.urs.cz/item/CS_URS_2023_01/725810811</t>
  </si>
  <si>
    <t>725813111</t>
  </si>
  <si>
    <t>Ventily rohové bez připojovací trubičky nebo flexi hadičky G 1/2"</t>
  </si>
  <si>
    <t>-1827376577</t>
  </si>
  <si>
    <t>https://podminky.urs.cz/item/CS_URS_2023_01/725813111</t>
  </si>
  <si>
    <t>725813112</t>
  </si>
  <si>
    <t>Ventily rohové bez připojovací trubičky nebo flexi hadičky pračkové G 3/4"</t>
  </si>
  <si>
    <t>1600722804</t>
  </si>
  <si>
    <t>https://podminky.urs.cz/item/CS_URS_2023_01/725813112</t>
  </si>
  <si>
    <t>725820801</t>
  </si>
  <si>
    <t>Demontáž baterií nástěnných do G 3/4</t>
  </si>
  <si>
    <t>1854433427</t>
  </si>
  <si>
    <t>https://podminky.urs.cz/item/CS_URS_2023_01/725820801</t>
  </si>
  <si>
    <t>725821325</t>
  </si>
  <si>
    <t>Baterie dřezové stojánkové pákové s otáčivým ústím a délkou ramínka 220 mm</t>
  </si>
  <si>
    <t>487450257</t>
  </si>
  <si>
    <t>https://podminky.urs.cz/item/CS_URS_2023_01/725821325</t>
  </si>
  <si>
    <t>725822611</t>
  </si>
  <si>
    <t>Baterie umyvadlové stojánkové pákové bez výpusti</t>
  </si>
  <si>
    <t>-733073138</t>
  </si>
  <si>
    <t>https://podminky.urs.cz/item/CS_URS_2023_01/725822611</t>
  </si>
  <si>
    <t>725831311</t>
  </si>
  <si>
    <t>Baterie vanové nástěnné pákové bez příslušenství</t>
  </si>
  <si>
    <t>1652591277</t>
  </si>
  <si>
    <t>https://podminky.urs.cz/item/CS_URS_2023_01/725831311</t>
  </si>
  <si>
    <t>725840850</t>
  </si>
  <si>
    <t>Demontáž baterií sprchových diferenciálních do G 3/4 x 1</t>
  </si>
  <si>
    <t>-1126707386</t>
  </si>
  <si>
    <t>https://podminky.urs.cz/item/CS_URS_2023_01/725840850</t>
  </si>
  <si>
    <t>725860811</t>
  </si>
  <si>
    <t>Demontáž zápachových uzávěrek pro zařizovací předměty jednoduchých</t>
  </si>
  <si>
    <t>1916055997</t>
  </si>
  <si>
    <t>https://podminky.urs.cz/item/CS_URS_2023_01/725860811</t>
  </si>
  <si>
    <t>725861102</t>
  </si>
  <si>
    <t>Zápachové uzávěrky zařizovacích předmětů pro umyvadla DN 40</t>
  </si>
  <si>
    <t>-250386893</t>
  </si>
  <si>
    <t>https://podminky.urs.cz/item/CS_URS_2023_01/725861102</t>
  </si>
  <si>
    <t>725861312M</t>
  </si>
  <si>
    <t>Zápachové uzávěrky zařizovacích předmětů pro VZT jednotky</t>
  </si>
  <si>
    <t>-1939138648</t>
  </si>
  <si>
    <t>725862103</t>
  </si>
  <si>
    <t>Zápachové uzávěrky zařizovacích předmětů pro dřezy DN 40/50</t>
  </si>
  <si>
    <t>-234803370</t>
  </si>
  <si>
    <t>https://podminky.urs.cz/item/CS_URS_2023_01/725862103</t>
  </si>
  <si>
    <t>998725102</t>
  </si>
  <si>
    <t>Přesun hmot pro zařizovací předměty stanovený z hmotnosti přesunovaného materiálu vodorovná dopravní vzdálenost do 50 m v objektech výšky přes 6 do 12 m</t>
  </si>
  <si>
    <t>-422328537</t>
  </si>
  <si>
    <t>https://podminky.urs.cz/item/CS_URS_2023_01/998725102</t>
  </si>
  <si>
    <t>HZS2211</t>
  </si>
  <si>
    <t>Hodinové zúčtovací sazby profesí PSV provádění stavebních instalací instalatér_x000d_
 - drobná nespecifikovaná nepředvídatelná činnost v rámci rekonstrukce</t>
  </si>
  <si>
    <t>269065612</t>
  </si>
  <si>
    <t>Hodinové zúčtovací sazby profesí PSV provádění stavebních instalací instalatér
 - drobná nespecifikovaná nepředvídatelná činnost v rámci rekonstrukce</t>
  </si>
  <si>
    <t>https://podminky.urs.cz/item/CS_URS_2023_01/HZS2211</t>
  </si>
  <si>
    <t>2*8</t>
  </si>
  <si>
    <t>Hodinové zúčtovací sazby profesí PSV zednické výpomoci a pomocné práce PSV dělník zednických výpomocí_x000d_
 - opravy omítek, zdi, zahlazení prostupů, demontovaných potrubí_x000d_
 - drobná zednická činnost v rámci rekonstrukce</t>
  </si>
  <si>
    <t>-1807985976</t>
  </si>
  <si>
    <t>Hodinové zúčtovací sazby profesí PSV zednické výpomoci a pomocné práce PSV dělník zednických výpomocí
 - opravy omítek, zdi, zahlazení prostupů, demontovaných potrubí
 - drobná zednická činnost v rámci rekonstrukce</t>
  </si>
  <si>
    <t>58</t>
  </si>
  <si>
    <t>HZS2492</t>
  </si>
  <si>
    <t>Hodinové zúčtovací sazby profesí PSV zednické výpomoci a pomocné práce PSV pomocný dělník PSV_x000d_
 - oprava podhledů, podlah, drobné opravné práce</t>
  </si>
  <si>
    <t>1165279270</t>
  </si>
  <si>
    <t>Hodinové zúčtovací sazby profesí PSV zednické výpomoci a pomocné práce PSV pomocný dělník PSV
 - oprava podhledů, podlah, drobné opravné práce</t>
  </si>
  <si>
    <t>https://podminky.urs.cz/item/CS_URS_2023_01/HZS2492</t>
  </si>
  <si>
    <t>02.2 - ÚT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</si>
  <si>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</si>
  <si>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</si>
  <si>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</si>
  <si>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733</t>
  </si>
  <si>
    <t>Ústřední vytápění - rozvodné potrubí</t>
  </si>
  <si>
    <t>733110803</t>
  </si>
  <si>
    <t>Demontáž potrubí z trubek ocelových závitových DN do 15</t>
  </si>
  <si>
    <t>894503646</t>
  </si>
  <si>
    <t>https://podminky.urs.cz/item/CS_URS_2023_01/733110803</t>
  </si>
  <si>
    <t>733191913</t>
  </si>
  <si>
    <t>Opravy rozvodů potrubí z trubek ocelových závitových normálních i zesílených zaslepení skováním a zavařením DN 15</t>
  </si>
  <si>
    <t>-1497645968</t>
  </si>
  <si>
    <t>https://podminky.urs.cz/item/CS_URS_2023_01/733191913</t>
  </si>
  <si>
    <t>733223301</t>
  </si>
  <si>
    <t>Potrubí z trubek měděných tvrdých spojovaných lisováním PN 16, T= +110°C Ø 15/1</t>
  </si>
  <si>
    <t>-882902685</t>
  </si>
  <si>
    <t>https://podminky.urs.cz/item/CS_URS_2023_01/733223301</t>
  </si>
  <si>
    <t>733291101</t>
  </si>
  <si>
    <t>Zkoušky těsnosti potrubí z trubek měděných Ø do 35/1,5</t>
  </si>
  <si>
    <t>1599432146</t>
  </si>
  <si>
    <t>https://podminky.urs.cz/item/CS_URS_2023_01/733291101</t>
  </si>
  <si>
    <t>733293902</t>
  </si>
  <si>
    <t>Opravy rozvodů potrubí z trubek měděných vsazení odbočky na stávající potrubí o rozměrech Ø 15/1</t>
  </si>
  <si>
    <t>-503323424</t>
  </si>
  <si>
    <t>https://podminky.urs.cz/item/CS_URS_2023_01/733293902</t>
  </si>
  <si>
    <t>998733102</t>
  </si>
  <si>
    <t>Přesun hmot pro rozvody potrubí stanovený z hmotnosti přesunovaného materiálu vodorovná dopravní vzdálenost do 50 m v objektech výšky přes 6 do 12 m</t>
  </si>
  <si>
    <t>-301190807</t>
  </si>
  <si>
    <t>https://podminky.urs.cz/item/CS_URS_2023_01/998733102</t>
  </si>
  <si>
    <t>734</t>
  </si>
  <si>
    <t>Ústřední vytápění - armatury</t>
  </si>
  <si>
    <t>734200812</t>
  </si>
  <si>
    <t>Demontáž armatur závitových s jedním závitem přes 1/2 do G 1</t>
  </si>
  <si>
    <t>178160345</t>
  </si>
  <si>
    <t>https://podminky.urs.cz/item/CS_URS_2023_01/734200812</t>
  </si>
  <si>
    <t>734200821</t>
  </si>
  <si>
    <t>Demontáž armatur závitových se dvěma závity do G 1/2</t>
  </si>
  <si>
    <t>-1822314396</t>
  </si>
  <si>
    <t>https://podminky.urs.cz/item/CS_URS_2023_01/734200821</t>
  </si>
  <si>
    <t>734209105</t>
  </si>
  <si>
    <t>Montáž závitových armatur s 1 závitem G 1 (DN 25)</t>
  </si>
  <si>
    <t>638056405</t>
  </si>
  <si>
    <t>https://podminky.urs.cz/item/CS_URS_2023_01/734209105</t>
  </si>
  <si>
    <t>6000052360M</t>
  </si>
  <si>
    <t>Termostatická hlavice bílá s ochranou proti odcizení</t>
  </si>
  <si>
    <t>-1994310165</t>
  </si>
  <si>
    <t>734209113</t>
  </si>
  <si>
    <t>Montáž závitových armatur se 2 závity G 1/2 (DN 15)</t>
  </si>
  <si>
    <t>947865204</t>
  </si>
  <si>
    <t>https://podminky.urs.cz/item/CS_URS_2023_01/734209113</t>
  </si>
  <si>
    <t>6000052235</t>
  </si>
  <si>
    <t>Ventil termostatický 1/2" přímý s automatickým omezením průtoku</t>
  </si>
  <si>
    <t>1596624268</t>
  </si>
  <si>
    <t>734261717</t>
  </si>
  <si>
    <t>Šroubení regulační radiátorové přímé s vypouštěním G 1/2</t>
  </si>
  <si>
    <t>1440628151</t>
  </si>
  <si>
    <t>https://podminky.urs.cz/item/CS_URS_2023_01/734261717</t>
  </si>
  <si>
    <t>998734102</t>
  </si>
  <si>
    <t>Přesun hmot pro armatury stanovený z hmotnosti přesunovaného materiálu vodorovná dopravní vzdálenost do 50 m v objektech výšky přes 6 do 12 m</t>
  </si>
  <si>
    <t>1401328239</t>
  </si>
  <si>
    <t>https://podminky.urs.cz/item/CS_URS_2023_01/998734102</t>
  </si>
  <si>
    <t>735</t>
  </si>
  <si>
    <t>Ústřední vytápění - otopná tělesa</t>
  </si>
  <si>
    <t>735000912</t>
  </si>
  <si>
    <t>Regulace otopného systému při opravách vyregulování dvojregulačních ventilů a kohoutů s termostatickým ovládáním</t>
  </si>
  <si>
    <t>-335336734</t>
  </si>
  <si>
    <t>https://podminky.urs.cz/item/CS_URS_2023_01/735000912</t>
  </si>
  <si>
    <t>735111810</t>
  </si>
  <si>
    <t>Demontáž otopných těles litinových článkových</t>
  </si>
  <si>
    <t>-594447015</t>
  </si>
  <si>
    <t>https://podminky.urs.cz/item/CS_URS_2023_01/735111810</t>
  </si>
  <si>
    <t>12*0,205</t>
  </si>
  <si>
    <t>8*0,12</t>
  </si>
  <si>
    <t>735151475</t>
  </si>
  <si>
    <t>Otopná tělesa panelová dvoudesková PN 1,0 MPa, T do 110°C s jednou přídavnou přestupní plochou výšky tělesa 600 mm stavební délky / výkonu 800 mm / 1030 W</t>
  </si>
  <si>
    <t>-1892923188</t>
  </si>
  <si>
    <t>https://podminky.urs.cz/item/CS_URS_2023_01/735151475</t>
  </si>
  <si>
    <t>735151577</t>
  </si>
  <si>
    <t>Otopná tělesa panelová dvoudesková PN 1,0 MPa, T do 110°C se dvěma přídavnými přestupními plochami výšky tělesa 600 mm stavební délky / výkonu 1000 mm / 1679 W</t>
  </si>
  <si>
    <t>1206571539</t>
  </si>
  <si>
    <t>https://podminky.urs.cz/item/CS_URS_2023_01/735151577</t>
  </si>
  <si>
    <t>735161811</t>
  </si>
  <si>
    <t>Demontáž otopných těles trubkových s hliníkovými lamelami, stavební délky do 1500 mm</t>
  </si>
  <si>
    <t>1307989199</t>
  </si>
  <si>
    <t>https://podminky.urs.cz/item/CS_URS_2023_01/735161811</t>
  </si>
  <si>
    <t>735191905</t>
  </si>
  <si>
    <t>Ostatní opravy otopných těles odvzdušnění tělesa</t>
  </si>
  <si>
    <t>-1884573626</t>
  </si>
  <si>
    <t>https://podminky.urs.cz/item/CS_URS_2023_01/735191905</t>
  </si>
  <si>
    <t>735191910</t>
  </si>
  <si>
    <t>Ostatní opravy otopných těles napuštění vody do otopného systému včetně potrubí (bez kotle a ohříváků) otopných těles</t>
  </si>
  <si>
    <t>1332716102</t>
  </si>
  <si>
    <t>https://podminky.urs.cz/item/CS_URS_2023_01/735191910</t>
  </si>
  <si>
    <t>2*2*0,6*0,8</t>
  </si>
  <si>
    <t>2*0,6*1</t>
  </si>
  <si>
    <t>735291800</t>
  </si>
  <si>
    <t>Demontáž konzol nebo držáků otopných těles, registrů, konvektorů do odpadu</t>
  </si>
  <si>
    <t>-208128613</t>
  </si>
  <si>
    <t>https://podminky.urs.cz/item/CS_URS_2023_01/735291800</t>
  </si>
  <si>
    <t>735494811</t>
  </si>
  <si>
    <t>Vypuštění vody z otopných soustav bez kotlů, ohříváků, zásobníků a nádrží</t>
  </si>
  <si>
    <t>1328095242</t>
  </si>
  <si>
    <t>https://podminky.urs.cz/item/CS_URS_2023_01/735494811</t>
  </si>
  <si>
    <t>2*0,45*0,78</t>
  </si>
  <si>
    <t>998735102</t>
  </si>
  <si>
    <t>Přesun hmot pro otopná tělesa stanovený z hmotnosti přesunovaného materiálu vodorovná dopravní vzdálenost do 50 m v objektech výšky přes 6 do 12 m</t>
  </si>
  <si>
    <t>-1944417511</t>
  </si>
  <si>
    <t>https://podminky.urs.cz/item/CS_URS_2023_01/998735102</t>
  </si>
  <si>
    <t>783604140</t>
  </si>
  <si>
    <t>Provedení nátěru otopných těles základního jednonásobného litinových</t>
  </si>
  <si>
    <t>-831998372</t>
  </si>
  <si>
    <t>https://podminky.urs.cz/item/CS_URS_2023_01/783604140</t>
  </si>
  <si>
    <t>2*14*0,12</t>
  </si>
  <si>
    <t>20*0,12</t>
  </si>
  <si>
    <t>24620310</t>
  </si>
  <si>
    <t>hmota nátěrová olejová základní i vrchní univerzální odstín bílý</t>
  </si>
  <si>
    <t>-1070112930</t>
  </si>
  <si>
    <t>5,76*0,26 "Přepočtené koeficientem množství</t>
  </si>
  <si>
    <t>783606824</t>
  </si>
  <si>
    <t>Odstranění nátěrů z otopných těles litinových okartáčováním</t>
  </si>
  <si>
    <t>1625627335</t>
  </si>
  <si>
    <t>https://podminky.urs.cz/item/CS_URS_2023_01/783606824</t>
  </si>
  <si>
    <t>783607240</t>
  </si>
  <si>
    <t>Provedení nátěru otopných těles krycího dvojnásobného litinových</t>
  </si>
  <si>
    <t>426841742</t>
  </si>
  <si>
    <t>https://podminky.urs.cz/item/CS_URS_2023_01/783607240</t>
  </si>
  <si>
    <t>24621532</t>
  </si>
  <si>
    <t>hmota nátěrová syntetická krycí (email) na tepelně namáhané kovy</t>
  </si>
  <si>
    <t>1071809618</t>
  </si>
  <si>
    <t>5,76*0,38 "Přepočtené koeficientem množství</t>
  </si>
  <si>
    <t>HZS2221</t>
  </si>
  <si>
    <t>Hodinové zúčtovací sazby profesí PSV provádění stavebních instalací topenář_x000d_
- odvzdušnění kompletního systému při rekonstrukci a nefunkčnosti uzavíracích armatur_x000d_
- drobná nepředvídatelná činnost při realizaci díla</t>
  </si>
  <si>
    <t>-202572266</t>
  </si>
  <si>
    <t>Hodinové zúčtovací sazby profesí PSV provádění stavebních instalací topenář
- odvzdušnění kompletního systému při rekonstrukci a nefunkčnosti uzavíracích armatur
- drobná nepředvídatelná činnost při realizaci díla</t>
  </si>
  <si>
    <t>https://podminky.urs.cz/item/CS_URS_2023_01/HZS2221</t>
  </si>
  <si>
    <t>Hodinové zúčtovací sazby profesí PSV zednické výpomoci a pomocné práce PSV dělník zednických výpomocí_x000d_
 - opravy omítek po konzolách, drážek po potrubí_x000d_
 - drobné opravy poškozených stěn při demontáži či montáži</t>
  </si>
  <si>
    <t>1964133763</t>
  </si>
  <si>
    <t>Hodinové zúčtovací sazby profesí PSV zednické výpomoci a pomocné práce PSV dělník zednických výpomocí
 - opravy omítek po konzolách, drážek po potrubí
 - drobné opravy poškozených stěn při demontáži či montáži</t>
  </si>
  <si>
    <t>Hodinové zúčtovací sazby profesí PSV zednické výpomoci a pomocné práce PSV pomocný dělník PSV_x000d_
 - případné opravy podhledů, podlah při demontážích, resp montážích</t>
  </si>
  <si>
    <t>1035096724</t>
  </si>
  <si>
    <t>Hodinové zúčtovací sazby profesí PSV zednické výpomoci a pomocné práce PSV pomocný dělník PSV
 - případné opravy podhledů, podlah při demontážích, resp montážích</t>
  </si>
  <si>
    <t>03 - Mediplyny</t>
  </si>
  <si>
    <t>MP1 - Rozvody medicinálních plynů</t>
  </si>
  <si>
    <t>MP3 - Ukončovací prvky</t>
  </si>
  <si>
    <t>MP6 - Společné náklady na rozvody MP</t>
  </si>
  <si>
    <t>MP1</t>
  </si>
  <si>
    <t>Rozvody medicinálních plynů</t>
  </si>
  <si>
    <t>MP1_001</t>
  </si>
  <si>
    <t xml:space="preserve">D+M Trubka Cu průměr   8x1</t>
  </si>
  <si>
    <t>1388744162</t>
  </si>
  <si>
    <t>D+M Trubka Cu průměr 8x1</t>
  </si>
  <si>
    <t>MP1_002</t>
  </si>
  <si>
    <t>D+M Trubka Cu průměr 12x1</t>
  </si>
  <si>
    <t>-1095071766</t>
  </si>
  <si>
    <t>MP1_003</t>
  </si>
  <si>
    <t>D+M Trubka Cu průměr 18x1</t>
  </si>
  <si>
    <t>-854506074</t>
  </si>
  <si>
    <t>MP1_004</t>
  </si>
  <si>
    <t>D+M Trubka Cu průměr 22x1</t>
  </si>
  <si>
    <t>-1413927376</t>
  </si>
  <si>
    <t>MP1_005</t>
  </si>
  <si>
    <t>Prořez potrubí 3%</t>
  </si>
  <si>
    <t>kpl</t>
  </si>
  <si>
    <t>1283281237</t>
  </si>
  <si>
    <t>MP1_006</t>
  </si>
  <si>
    <t>D+M Tvarovky Cu pr. 8</t>
  </si>
  <si>
    <t>ks</t>
  </si>
  <si>
    <t>1024277270</t>
  </si>
  <si>
    <t>MP1_007</t>
  </si>
  <si>
    <t>D+M Tvarovky Cu pr. 12</t>
  </si>
  <si>
    <t>1146137010</t>
  </si>
  <si>
    <t>MP1_008</t>
  </si>
  <si>
    <t>D+M Tvarovky Cu pr. 18</t>
  </si>
  <si>
    <t>64026391</t>
  </si>
  <si>
    <t>MP1_009</t>
  </si>
  <si>
    <t>D+M Tvarovky Cu pr. 22</t>
  </si>
  <si>
    <t>1273113121</t>
  </si>
  <si>
    <t>MP1_010</t>
  </si>
  <si>
    <t>D+M Pájka Ag 45 + pasta</t>
  </si>
  <si>
    <t>-699994050</t>
  </si>
  <si>
    <t>MP1_011</t>
  </si>
  <si>
    <t>D+M Ocelový chránič 22x2.3- tr. svař.1/2", pr.12</t>
  </si>
  <si>
    <t>-924624750</t>
  </si>
  <si>
    <t>MP1_012</t>
  </si>
  <si>
    <t>D+M Ocelový chránič 26x2,6- tr. svař.3/4", pr.18</t>
  </si>
  <si>
    <t>215244619</t>
  </si>
  <si>
    <t>MP1_013</t>
  </si>
  <si>
    <t>D+M Konzola trubek (2-3 trubky, závěs 0,5m), vč. kotvení a objímek</t>
  </si>
  <si>
    <t>-2016603538</t>
  </si>
  <si>
    <t>MP1_014</t>
  </si>
  <si>
    <t>D+M Kohout kulový R 253 ¨3/4" vč.šr. - uzávěry patra</t>
  </si>
  <si>
    <t>-1662943048</t>
  </si>
  <si>
    <t>MP1_015</t>
  </si>
  <si>
    <t>D+M Kohout kulový R 253 ¨1/4" vč.šr. - uzávěry technologie</t>
  </si>
  <si>
    <t>298909274</t>
  </si>
  <si>
    <t>MP1_016</t>
  </si>
  <si>
    <t>D+M Kohout kulový R 253 ¨3/8" vč.šr. - uzávěry technologie</t>
  </si>
  <si>
    <t>474138605</t>
  </si>
  <si>
    <t>MP1_017</t>
  </si>
  <si>
    <t>D+M Ventilová skříň (UP-3) pro 3 plyny vč. uzávěru, čidla klinické signalizace, manometru, nouzového vstupu (terminální jednotky), pro každý plyn</t>
  </si>
  <si>
    <t>-1369365666</t>
  </si>
  <si>
    <t>MP1_018</t>
  </si>
  <si>
    <t>D+M Vyhodnocovací skříň klinické signalizace tlaku plynu STP pro 1-6 čidel</t>
  </si>
  <si>
    <t>1648146390</t>
  </si>
  <si>
    <t>MP1_019</t>
  </si>
  <si>
    <t>D+M Značení potrubních rozvodů, dle ČSN EN ISO 7396 + nátěrové hmoty (na bm potrubí)</t>
  </si>
  <si>
    <t>1813671263</t>
  </si>
  <si>
    <t>MP1_020</t>
  </si>
  <si>
    <t>D+M Propláchnutí rozvodu dusíkem (na bm potrubí)</t>
  </si>
  <si>
    <t>-799964251</t>
  </si>
  <si>
    <t>MP1_021</t>
  </si>
  <si>
    <t>D+M Ochranný plyn pro pájení Cu trubek</t>
  </si>
  <si>
    <t>1953305177</t>
  </si>
  <si>
    <t>MP1_022</t>
  </si>
  <si>
    <t>Napojení na stávající rozvody</t>
  </si>
  <si>
    <t>-1723025677</t>
  </si>
  <si>
    <t>MP3</t>
  </si>
  <si>
    <t>Ukončovací prvky</t>
  </si>
  <si>
    <t>MP3_001</t>
  </si>
  <si>
    <t xml:space="preserve">D+M  Nástěnná rampa, výbava dle TZ kap.9 a výkresové dokumentace (3200 mm)</t>
  </si>
  <si>
    <t>587546582</t>
  </si>
  <si>
    <t>D+M Nástěnná rampa, výbava dle TZ kap.9 a výkresové dokumentace (3200 mm)</t>
  </si>
  <si>
    <t>MP3_002</t>
  </si>
  <si>
    <t xml:space="preserve">D+M  Nástěnná rampa, výbava dle TZ kap.9 a výkresové dokumentace (5000 mm)</t>
  </si>
  <si>
    <t>1068436657</t>
  </si>
  <si>
    <t>D+M Nástěnná rampa, výbava dle TZ kap.9 a výkresové dokumentace (5000 mm)</t>
  </si>
  <si>
    <t>MP6</t>
  </si>
  <si>
    <t>Společné náklady na rozvody MP</t>
  </si>
  <si>
    <t>MP6_001</t>
  </si>
  <si>
    <t>Vedení montážních prací</t>
  </si>
  <si>
    <t>-2129299073</t>
  </si>
  <si>
    <t>MP6_002</t>
  </si>
  <si>
    <t>Tlaková zkouška - úseková</t>
  </si>
  <si>
    <t>1693581241</t>
  </si>
  <si>
    <t>MP6_003</t>
  </si>
  <si>
    <t>Tlaková zkouška - závěrečná</t>
  </si>
  <si>
    <t>-1020357802</t>
  </si>
  <si>
    <t>MP6_004</t>
  </si>
  <si>
    <t>Zkoušky potrubních rozvodů dle 7396-1</t>
  </si>
  <si>
    <t>607656412</t>
  </si>
  <si>
    <t>MP6_005</t>
  </si>
  <si>
    <t>Výchozí revize - plynová</t>
  </si>
  <si>
    <t>-1330924375</t>
  </si>
  <si>
    <t>MP6_006</t>
  </si>
  <si>
    <t>Výchozí revize - elektro</t>
  </si>
  <si>
    <t>1909095010</t>
  </si>
  <si>
    <t>MP6_007</t>
  </si>
  <si>
    <t>Proškolení obsluhy, předání dokumentace</t>
  </si>
  <si>
    <t>259268269</t>
  </si>
  <si>
    <t>MP6_008</t>
  </si>
  <si>
    <t>Zakreslení skutečného stavu</t>
  </si>
  <si>
    <t>1381253057</t>
  </si>
  <si>
    <t>MP6_009</t>
  </si>
  <si>
    <t>Dopravné</t>
  </si>
  <si>
    <t>1045562300</t>
  </si>
  <si>
    <t>04 - VZT</t>
  </si>
  <si>
    <t>D1 - Zařízení č.3 – úprava KLM OS 237, 342 – superaseptický ve 2.NP</t>
  </si>
  <si>
    <t xml:space="preserve">D2 - Zařízení č.6 – úprava odvětrání sociálního zázemí </t>
  </si>
  <si>
    <t>D3 - Společné položky</t>
  </si>
  <si>
    <t>D1</t>
  </si>
  <si>
    <t>Zařízení č.3 – úprava KLM OS 237, 342 – superaseptický ve 2.NP</t>
  </si>
  <si>
    <t>Pol1</t>
  </si>
  <si>
    <t>Regulační klapka čtyřhranná, ruční, těsná do potrubí o rozměrech 450x250 mm.</t>
  </si>
  <si>
    <t>1434877578</t>
  </si>
  <si>
    <t>Pol3</t>
  </si>
  <si>
    <t>Regulační klapka kruhová, ruční, těsná s břitovým těsněním ᴓ 250</t>
  </si>
  <si>
    <t>1580389247</t>
  </si>
  <si>
    <t>Pol4</t>
  </si>
  <si>
    <t>Regulační klapka kruhová, ruční, těsná s břitovým těsněním ᴓ 200</t>
  </si>
  <si>
    <t>376803256</t>
  </si>
  <si>
    <t>Pol5</t>
  </si>
  <si>
    <t>Regulační klapka kruhová, ruční, těsná s břitovým těsněním ᴓ 160</t>
  </si>
  <si>
    <t>673199982</t>
  </si>
  <si>
    <t>Pol6</t>
  </si>
  <si>
    <t>Požární klapka s ručním/mechanickým ovládáním. Rozměry potrubí 400x250 mm. EIS90. Se signalizací polohy, tepelné pojistky (2x).</t>
  </si>
  <si>
    <t>-1967074369</t>
  </si>
  <si>
    <t>Pol7</t>
  </si>
  <si>
    <t>Čistý filtrační nástavec o rozměrech 610x610x465 mm s horizontálním připojením ᴓ 250 mm, včetně HEPA filtru H13 (535x535x80mm), čelní desky s nastavitelnými lamelami (vířivé proudění vzduchu), regulační klapkou, sondami pro měření tlakové diference filtru</t>
  </si>
  <si>
    <t>940217036</t>
  </si>
  <si>
    <t>Čistý filtrační nástavec o rozměrech 610x610x465 mm s horizontálním připojením ᴓ 250 mm, včetně HEPA filtru H13 (535x535x80mm), čelní desky s nastavitelnými lamelami (vířivé proudění vzduchu), regulační klapkou, sondami pro měření tlakové diference filtru a zkoušku těsnosti osazení filt. vložky. Materiál ocelový plech chráněn práškovou barvou. V= 450 m3/h při dP= 146 Pa. Lw &lt; 38 dB(A).</t>
  </si>
  <si>
    <t>Pol8</t>
  </si>
  <si>
    <t>Odvodní vyúsť s vířivým tokem vzduchu vč. připojovacího boxu s horizontálním připojením ᴓ 250 mm. Čtvercová čelní deska rozměru 600x600 mm, 48ks ručně nastavitelných lamel, materiál ocelový plech s lakováním RAL 9010. Připojovací box z pozinkovaného plech</t>
  </si>
  <si>
    <t>-903809613</t>
  </si>
  <si>
    <t>Odvodní vyúsť s vířivým tokem vzduchu vč. připojovacího boxu s horizontálním připojením ᴓ 250 mm. Čtvercová čelní deska rozměru 600x600 mm, 48ks ručně nastavitelných lamel, materiál ocelový plech s lakováním RAL 9010. Připojovací box z pozinkovaného plechu.</t>
  </si>
  <si>
    <t>Pol9</t>
  </si>
  <si>
    <t>Čtyřhranné potrubí pozink. vč. tvarovek sk I, třídy těsnosti C., do obvodu 2630 mm</t>
  </si>
  <si>
    <t>-1805627686</t>
  </si>
  <si>
    <t>Pol10</t>
  </si>
  <si>
    <t>Čtyřhranné potrubí pozink. vč. tvarovek sk I, třídy těsnosti C., do obvodu 1500 mm</t>
  </si>
  <si>
    <t>-616697927</t>
  </si>
  <si>
    <t>Pol11</t>
  </si>
  <si>
    <t>Čtyřhranné potrubí pozink. vč. tvarovek sk I, třídy těsnosti C., do obvodu 1050 mm</t>
  </si>
  <si>
    <t>1961600189</t>
  </si>
  <si>
    <t>Pol12</t>
  </si>
  <si>
    <t>Čtyřhranné potrubí pozink. vč. tvarovek sk I, třídy těsnosti C., do obvodu 650 mm</t>
  </si>
  <si>
    <t>-1923821321</t>
  </si>
  <si>
    <t>Pol13</t>
  </si>
  <si>
    <t>Spiro potrubí pozinkované ᴓ 160mm, vč. 30 % tvarovek</t>
  </si>
  <si>
    <t>bm</t>
  </si>
  <si>
    <t>750082287</t>
  </si>
  <si>
    <t>Poznámka k položce:_x000d_
Spirálně vinutá roura - Spiro potrubí a tvarovky vč. těsnění v třídě těsnosti C-D</t>
  </si>
  <si>
    <t>Pol14</t>
  </si>
  <si>
    <t>Spiro potrubí pozinkované ᴓ 200mm, vč. 30 % tvarovek</t>
  </si>
  <si>
    <t>-950851964</t>
  </si>
  <si>
    <t>Pol15</t>
  </si>
  <si>
    <t>Spiro potrubí pozinkované ᴓ 250mm, vč. 70 % tvarovek</t>
  </si>
  <si>
    <t>662588233</t>
  </si>
  <si>
    <t>Pol16</t>
  </si>
  <si>
    <t>Ohebná Al hadice s tepelnou izolací tl. 50 mm, ᴓ 250 mm, v hygienickém provedení</t>
  </si>
  <si>
    <t>-737450105</t>
  </si>
  <si>
    <t>Pol17</t>
  </si>
  <si>
    <t>Ohebná Al hadice s tepelnou izolací tl. 25 mm, ᴓ 200 mm, v hygienickém provedení</t>
  </si>
  <si>
    <t>-228164574</t>
  </si>
  <si>
    <t>Pol18</t>
  </si>
  <si>
    <t>Ohebná Al hadice s tepelnou izolací tl. 25 mm, ᴓ 160 mm, v hygienickém provedení</t>
  </si>
  <si>
    <t>-360701472</t>
  </si>
  <si>
    <t>Pol19</t>
  </si>
  <si>
    <t>Tepelná izolace (kamenná vlna) s Al polepem, tloušťky 40 mm. Orientační hodnota součinitel tepelné vodivosti 0,04 W/m*K, objemová hmotnost 40 kg/m3, třída reakce na oheň A2-s1.</t>
  </si>
  <si>
    <t>-166404483</t>
  </si>
  <si>
    <t>Pol20</t>
  </si>
  <si>
    <t>HEPA filtr H13 (610x610x78mm) vč. výměny</t>
  </si>
  <si>
    <t>353317024</t>
  </si>
  <si>
    <t>Pol21</t>
  </si>
  <si>
    <t>HEPA filtr H13 (457x457x78mm) vč. výměny</t>
  </si>
  <si>
    <t>531172541</t>
  </si>
  <si>
    <t>Pol22</t>
  </si>
  <si>
    <t>HEPA filtr H13 (305x305x78mm) vč. výměny</t>
  </si>
  <si>
    <t>777549182</t>
  </si>
  <si>
    <t>Pol23</t>
  </si>
  <si>
    <t>VZT filtr EU9 (délka 630mm) vč. výměny</t>
  </si>
  <si>
    <t>-944671581</t>
  </si>
  <si>
    <t>Pol24</t>
  </si>
  <si>
    <t>VZT filtr EU5 (délka 360mm) vč. výměny</t>
  </si>
  <si>
    <t>-398903897</t>
  </si>
  <si>
    <t>Pol25</t>
  </si>
  <si>
    <t>Spojovací/těsnící, montážní, závěsný a podpěrný materiál</t>
  </si>
  <si>
    <t>-1903268462</t>
  </si>
  <si>
    <t>Pol26</t>
  </si>
  <si>
    <t>Štítky pro označení směru proudění</t>
  </si>
  <si>
    <t>1927527271</t>
  </si>
  <si>
    <t>D2</t>
  </si>
  <si>
    <t xml:space="preserve">Zařízení č.6 – úprava odvětrání sociálního zázemí </t>
  </si>
  <si>
    <t>-42026885</t>
  </si>
  <si>
    <t>Pol27</t>
  </si>
  <si>
    <t>Odvodní vyúsť s vířivým tokem vzduchu vč. připojovacího boxu s horizontálním připojením ᴓ 200 mm. Čtvercová čelní deska rozměru 400x400 mm, 16ks ručně nastavitelných lamel, materiál ocelový plech s lakováním RAL 9010. Připojovací box z pozinkovaného plech</t>
  </si>
  <si>
    <t>1784080750</t>
  </si>
  <si>
    <t>Odvodní vyúsť s vířivým tokem vzduchu vč. připojovacího boxu s horizontálním připojením ᴓ 200 mm. Čtvercová čelní deska rozměru 400x400 mm, 16ks ručně nastavitelných lamel, materiál ocelový plech s lakováním RAL 9010. Připojovací box z pozinkovaného plechu.</t>
  </si>
  <si>
    <t>Pol28</t>
  </si>
  <si>
    <t>Dveřní mřížka s upevňovacím rámečkem. Rozměr 300x200 mm. Rozteč lamel cca 12,5mm. Materiál Al.</t>
  </si>
  <si>
    <t>1253923938</t>
  </si>
  <si>
    <t>Pol11.2</t>
  </si>
  <si>
    <t>1939173535</t>
  </si>
  <si>
    <t>-2118503713</t>
  </si>
  <si>
    <t>Poznámka k položce:_x000d_
Spirálně vinutá roura - Spiro potrubí a tvarovky vč. těsnění v třídě těsnosti C-D.</t>
  </si>
  <si>
    <t>Pol29</t>
  </si>
  <si>
    <t>Spiro potrubí pozinkované ᴓ 200mm, vč. 100 % tvarovek</t>
  </si>
  <si>
    <t>-1096542169</t>
  </si>
  <si>
    <t>992381692</t>
  </si>
  <si>
    <t>1499355291</t>
  </si>
  <si>
    <t>-81780121</t>
  </si>
  <si>
    <t>D3</t>
  </si>
  <si>
    <t>Společné položky</t>
  </si>
  <si>
    <t>Pol30</t>
  </si>
  <si>
    <t>Demontáž a likvidace čtyřhranného a kruhového potrubí, pozink.</t>
  </si>
  <si>
    <t>-109275559</t>
  </si>
  <si>
    <t>Pol31</t>
  </si>
  <si>
    <t>Demontáž a likvidace izolace potrubí (kamenná vlna)</t>
  </si>
  <si>
    <t>-567030218</t>
  </si>
  <si>
    <t>Pol32</t>
  </si>
  <si>
    <t>Demontáž a likvidace stávajících VZT komponent (klapky, distribuční elementy apod.)</t>
  </si>
  <si>
    <t>-835157873</t>
  </si>
  <si>
    <t>Pol33</t>
  </si>
  <si>
    <t>Vnitrostaveništní doprava demontovaného materiálu (ručně)</t>
  </si>
  <si>
    <t>1316038558</t>
  </si>
  <si>
    <t>Pol34</t>
  </si>
  <si>
    <t>Odvoz demontovaného materiálu z meziskládky na skládku, s naložením a se složením</t>
  </si>
  <si>
    <t>-191039615</t>
  </si>
  <si>
    <t>Pol35</t>
  </si>
  <si>
    <t>Poplatek za uložení na skládce (skládkovné)</t>
  </si>
  <si>
    <t>672420521</t>
  </si>
  <si>
    <t>Pol36</t>
  </si>
  <si>
    <t>Zakrytí podlah fólií přilepenou lepící páskou</t>
  </si>
  <si>
    <t>-659212094</t>
  </si>
  <si>
    <t>Pol37</t>
  </si>
  <si>
    <t>Fólie pro malířské potřeby zakrývací tl 7µ 4x5m</t>
  </si>
  <si>
    <t>16907416</t>
  </si>
  <si>
    <t>Pol38</t>
  </si>
  <si>
    <t>Měření parametrů stávajícího zařízení (vyhodnocení připojitelnosti)</t>
  </si>
  <si>
    <t>-1378905323</t>
  </si>
  <si>
    <t>Pol39</t>
  </si>
  <si>
    <t>Kopie stávající projektové dokumentace VZT</t>
  </si>
  <si>
    <t>1904764493</t>
  </si>
  <si>
    <t>Pol40</t>
  </si>
  <si>
    <t>Doprava</t>
  </si>
  <si>
    <t>-570649451</t>
  </si>
  <si>
    <t>Pol41</t>
  </si>
  <si>
    <t>Vnitrostaveništní přesun hmot (horizontální+vertikální)</t>
  </si>
  <si>
    <t>-2138277682</t>
  </si>
  <si>
    <t>Pol42</t>
  </si>
  <si>
    <t>Lešení do výšky 4 m</t>
  </si>
  <si>
    <t>-1509241254</t>
  </si>
  <si>
    <t>Pol43</t>
  </si>
  <si>
    <t>Vypracování a předání provozního řádu</t>
  </si>
  <si>
    <t>1239505716</t>
  </si>
  <si>
    <t>Pol44</t>
  </si>
  <si>
    <t>Revize požárních klapek</t>
  </si>
  <si>
    <t>987516123</t>
  </si>
  <si>
    <t>Pol45</t>
  </si>
  <si>
    <t>Zaregulování systému vč. měření tlakových poměrů</t>
  </si>
  <si>
    <t>-311605236</t>
  </si>
  <si>
    <t>Pol46</t>
  </si>
  <si>
    <t>Měření akustického tlaku</t>
  </si>
  <si>
    <t>2107160610</t>
  </si>
  <si>
    <t>Pol47</t>
  </si>
  <si>
    <t>Technická a koordinační činnost na stavbě</t>
  </si>
  <si>
    <t>224065579</t>
  </si>
  <si>
    <t>Pol48</t>
  </si>
  <si>
    <t>Vedlejší rozpočtové náklady (Drobné náklady spojené s neočekávanými kolizemi v rámci stávajícího stavu, do 0,32 % z celkové ceny materiálu)</t>
  </si>
  <si>
    <t>611403140</t>
  </si>
  <si>
    <t>Pol49</t>
  </si>
  <si>
    <t>Dílenské/výrobní dokumentace zhotovitele</t>
  </si>
  <si>
    <t>-1830392449</t>
  </si>
  <si>
    <t>Pol50</t>
  </si>
  <si>
    <t>Projektová dokumentace skutečného stavu</t>
  </si>
  <si>
    <t>1814818008</t>
  </si>
  <si>
    <t>05 - Elektro</t>
  </si>
  <si>
    <t>05.1 - Elektromontáže</t>
  </si>
  <si>
    <t>210010016</t>
  </si>
  <si>
    <t>trubka plastová ohebná instalační průměr 23mm (VU)</t>
  </si>
  <si>
    <t>1289570107</t>
  </si>
  <si>
    <t>210010311</t>
  </si>
  <si>
    <t>krabice odbočná s víčkem (1902, KO 68, KU 68) kruhová bez zapojení</t>
  </si>
  <si>
    <t>-1796206510</t>
  </si>
  <si>
    <t>210100001</t>
  </si>
  <si>
    <t>ukončení vodiče v rozvaděči vč. zapojení a koncovky do 2.5mm2</t>
  </si>
  <si>
    <t>-328373256</t>
  </si>
  <si>
    <t>210100003</t>
  </si>
  <si>
    <t>ukončení vodiče v rozvaděči vč. zapojení a koncovky do 16mm2</t>
  </si>
  <si>
    <t>1490791664</t>
  </si>
  <si>
    <t>210100101</t>
  </si>
  <si>
    <t>ukončení 1 žilových vodičů do 16mm2</t>
  </si>
  <si>
    <t>578789738</t>
  </si>
  <si>
    <t>210110041</t>
  </si>
  <si>
    <t>spínač zapuštěný 1-pólový řazení 1</t>
  </si>
  <si>
    <t>1469664065</t>
  </si>
  <si>
    <t>210111011</t>
  </si>
  <si>
    <t>zásuvka polozap./zapuštěná 10/16A 250V 2P+Z</t>
  </si>
  <si>
    <t>1703412357</t>
  </si>
  <si>
    <t>210111021</t>
  </si>
  <si>
    <t>zásuvkový pdl.box vč.zapojení</t>
  </si>
  <si>
    <t>-536212145</t>
  </si>
  <si>
    <t>210111022</t>
  </si>
  <si>
    <t>zásuvka v krabici prostředí vlhké 10/16A 250V 2P+Z průběžná montáž</t>
  </si>
  <si>
    <t>-1475252758</t>
  </si>
  <si>
    <t>210203020</t>
  </si>
  <si>
    <t>Svítidlo stropní 60 x 60 cm LED</t>
  </si>
  <si>
    <t>1118706515</t>
  </si>
  <si>
    <t>210800646</t>
  </si>
  <si>
    <t>CYA 6mm2 (H07V-K) zelenožlutý (PU)</t>
  </si>
  <si>
    <t>-1858047888</t>
  </si>
  <si>
    <t>210800648</t>
  </si>
  <si>
    <t>CYA 16mm2 (H07V-U) zelenožlutý (PU)</t>
  </si>
  <si>
    <t>-887315529</t>
  </si>
  <si>
    <t>210810051</t>
  </si>
  <si>
    <t>CXKH,CSKH 3*1,5 mm2 750V (PU)</t>
  </si>
  <si>
    <t>29654573</t>
  </si>
  <si>
    <t>210810053x</t>
  </si>
  <si>
    <t xml:space="preserve">CXKH,CSKH 3x2,5mm2  750V (PU)</t>
  </si>
  <si>
    <t>-456641797</t>
  </si>
  <si>
    <t>CXKH,CSKH 3x2,5mm2 750V (PU)</t>
  </si>
  <si>
    <t>211200101</t>
  </si>
  <si>
    <t>Nouzové orientační svítidlo NOO 1/MM</t>
  </si>
  <si>
    <t>1163861714</t>
  </si>
  <si>
    <t>214321203</t>
  </si>
  <si>
    <t>kontrola silových rozvaděčů nn do 400kg</t>
  </si>
  <si>
    <t>-1549061395</t>
  </si>
  <si>
    <t>216110051</t>
  </si>
  <si>
    <t>spínač nástěnný prostředí vlhké 1-pólový řazení 1</t>
  </si>
  <si>
    <t>-79364277</t>
  </si>
  <si>
    <t xml:space="preserve">spínač nástěnný prostředí vlhké 1-pólový řazení 1 </t>
  </si>
  <si>
    <t>216111221</t>
  </si>
  <si>
    <t xml:space="preserve">zásuvka </t>
  </si>
  <si>
    <t>-307987725</t>
  </si>
  <si>
    <t>216111411</t>
  </si>
  <si>
    <t xml:space="preserve">zásuvka datová RJ45 5e </t>
  </si>
  <si>
    <t>2043916567</t>
  </si>
  <si>
    <t>220111761</t>
  </si>
  <si>
    <t>uzemňovací svorka</t>
  </si>
  <si>
    <t>1317892207</t>
  </si>
  <si>
    <t>220280201nS</t>
  </si>
  <si>
    <t>kabel UTP/FTP kat.5e v trubkách, prozvonění a označení, vč.pročištění trubek</t>
  </si>
  <si>
    <t>708275153</t>
  </si>
  <si>
    <t>220290008n</t>
  </si>
  <si>
    <t>zásuvka 2xRJ45 STP kat.6 pod omítku do připravené krabice, vč.značení portů</t>
  </si>
  <si>
    <t>-1229468335</t>
  </si>
  <si>
    <t>220290316nS</t>
  </si>
  <si>
    <t>modul 2xRJ45 kat.6 do podlahové krabice</t>
  </si>
  <si>
    <t>854019096</t>
  </si>
  <si>
    <t>220290971n</t>
  </si>
  <si>
    <t>patch panel</t>
  </si>
  <si>
    <t>1704464674</t>
  </si>
  <si>
    <t>220293011p</t>
  </si>
  <si>
    <t>kontrolní měření kabelu</t>
  </si>
  <si>
    <t>-1301835165</t>
  </si>
  <si>
    <t>220301101n</t>
  </si>
  <si>
    <t>konektor RJ45 na kabel UTP</t>
  </si>
  <si>
    <t>1263610289</t>
  </si>
  <si>
    <t>320410003</t>
  </si>
  <si>
    <t>Celk.prohl.el.zar.a vyhot.rev.zpr.do 500.tis.mont.</t>
  </si>
  <si>
    <t>objem</t>
  </si>
  <si>
    <t>1171818700</t>
  </si>
  <si>
    <t>320410007</t>
  </si>
  <si>
    <t>Kontrola rozvaděče nn 1 pole do hmotnosti 400 kg</t>
  </si>
  <si>
    <t>1149991365</t>
  </si>
  <si>
    <t>320410050</t>
  </si>
  <si>
    <t>Kontrola elektroinstalace a LPS v průběhu montáže</t>
  </si>
  <si>
    <t>774227362</t>
  </si>
  <si>
    <t>97303-1324</t>
  </si>
  <si>
    <t>vysek.zdi cihl.malt.váp.kapsy do 0.1m2 hl.do 150mm</t>
  </si>
  <si>
    <t>775002499</t>
  </si>
  <si>
    <t>97404-2533</t>
  </si>
  <si>
    <t>vysek.rýh bet.dlažba do hl.50mm š.do 100mm</t>
  </si>
  <si>
    <t>140591177</t>
  </si>
  <si>
    <t>97404-9121</t>
  </si>
  <si>
    <t>vysek.rýh bet.zdi do hl.30mm š.do 30mm</t>
  </si>
  <si>
    <t>-1910270356</t>
  </si>
  <si>
    <t>B-9010-1</t>
  </si>
  <si>
    <t>technologicky složité zapojení</t>
  </si>
  <si>
    <t>-843585826</t>
  </si>
  <si>
    <t>E-2000-1</t>
  </si>
  <si>
    <t>jističe jednopólové do 25A IJ,IJV,IJM,LSF,LSF-DC</t>
  </si>
  <si>
    <t>1415951758</t>
  </si>
  <si>
    <t>E-2005-1</t>
  </si>
  <si>
    <t>jističe dvoupólové do 25A ID, LSF</t>
  </si>
  <si>
    <t>1354057721</t>
  </si>
  <si>
    <t>-848018877</t>
  </si>
  <si>
    <t>E-2005-1.1</t>
  </si>
  <si>
    <t>jističe dvoupólové do 25A ID, LSF,prou.chrániče</t>
  </si>
  <si>
    <t>125859270</t>
  </si>
  <si>
    <t>E-2011-1</t>
  </si>
  <si>
    <t>jističe třípólové 25-60A LSF, J21U</t>
  </si>
  <si>
    <t>-457360635</t>
  </si>
  <si>
    <t>E-2011-2</t>
  </si>
  <si>
    <t>jističe třípólové 25-60A LSF, J21U (2)</t>
  </si>
  <si>
    <t>-2049393458</t>
  </si>
  <si>
    <t>K-8444-4</t>
  </si>
  <si>
    <t>trafo IT s ext.signalizací,zdr.prostor</t>
  </si>
  <si>
    <t>-1558015141</t>
  </si>
  <si>
    <t>R7830</t>
  </si>
  <si>
    <t>Zdroj bateriový 3F, 10kW vč.zapojení</t>
  </si>
  <si>
    <t>934030729</t>
  </si>
  <si>
    <t>05.2 - Elektromateriál</t>
  </si>
  <si>
    <t>02944</t>
  </si>
  <si>
    <t>CXKH 3*2,5mm2</t>
  </si>
  <si>
    <t>-616691132</t>
  </si>
  <si>
    <t>02945</t>
  </si>
  <si>
    <t>CXKH 3*1,5mm2</t>
  </si>
  <si>
    <t>1835326272</t>
  </si>
  <si>
    <t>10.028.726</t>
  </si>
  <si>
    <t>Zásuvka jednoduchá bílá IP44</t>
  </si>
  <si>
    <t>KS</t>
  </si>
  <si>
    <t>-342709960</t>
  </si>
  <si>
    <t>10.049.527</t>
  </si>
  <si>
    <t>GPH Oko 2,5x 4 KU-L</t>
  </si>
  <si>
    <t>-883048352</t>
  </si>
  <si>
    <t>10.050.450</t>
  </si>
  <si>
    <t>SEZ Oko 7580-07 kabelové Cu 16x6</t>
  </si>
  <si>
    <t>1155239810</t>
  </si>
  <si>
    <t>10.074.485</t>
  </si>
  <si>
    <t>Trubka ohebná 2323/LPE-1 průměr 23 320N barva bílá,balení 100m</t>
  </si>
  <si>
    <t>26693256</t>
  </si>
  <si>
    <t>10.076.527</t>
  </si>
  <si>
    <t>Krabice přístrojová KP 68/2 kruhová</t>
  </si>
  <si>
    <t>945955485</t>
  </si>
  <si>
    <t>10.080.183</t>
  </si>
  <si>
    <t>Zásuvkový podl.box 4*zás.230V/16A+2*zás.RJ45</t>
  </si>
  <si>
    <t>20415309</t>
  </si>
  <si>
    <t>10.081.243</t>
  </si>
  <si>
    <t>Zásuvka 5518A-A2359 B</t>
  </si>
  <si>
    <t>523676933</t>
  </si>
  <si>
    <t>15902</t>
  </si>
  <si>
    <t>B25/1 6kA</t>
  </si>
  <si>
    <t>1102370066</t>
  </si>
  <si>
    <t>15902.1</t>
  </si>
  <si>
    <t>Komb.jistič s nadproud.ochranou char.B 10A</t>
  </si>
  <si>
    <t>1551480912</t>
  </si>
  <si>
    <t>15902.2</t>
  </si>
  <si>
    <t>LSF 16L/2</t>
  </si>
  <si>
    <t>74946654</t>
  </si>
  <si>
    <t>15904</t>
  </si>
  <si>
    <t>LSF 25L/3</t>
  </si>
  <si>
    <t>-2013034863</t>
  </si>
  <si>
    <t>15904.1</t>
  </si>
  <si>
    <t>LSF 32L/3</t>
  </si>
  <si>
    <t>2139625690</t>
  </si>
  <si>
    <t>16000</t>
  </si>
  <si>
    <t>B10 6kA 1f</t>
  </si>
  <si>
    <t>-1842667041</t>
  </si>
  <si>
    <t>33836</t>
  </si>
  <si>
    <t xml:space="preserve">CYA   6mm2 (H07V-U) zelenožlutý</t>
  </si>
  <si>
    <t>-2005696964</t>
  </si>
  <si>
    <t>CYA 6mm2 (H07V-U) zelenožlutý</t>
  </si>
  <si>
    <t>33856</t>
  </si>
  <si>
    <t xml:space="preserve">CYA  16mm2 (H07V-U) zelenožlutý</t>
  </si>
  <si>
    <t>-1382111866</t>
  </si>
  <si>
    <t>CYA 16mm2 (H07V-U) zelenožlutý</t>
  </si>
  <si>
    <t>956AMGY-1010</t>
  </si>
  <si>
    <t>Patch kabel CAT5E UTP 1m</t>
  </si>
  <si>
    <t>-2104882203</t>
  </si>
  <si>
    <t>I23100094</t>
  </si>
  <si>
    <t>Zásuvka SX9 bílá pod omítku 2xRJ45 STP CAT6</t>
  </si>
  <si>
    <t>1838999142</t>
  </si>
  <si>
    <t>I24000141</t>
  </si>
  <si>
    <t>Patch panel černý osazený 24 pozic 1U CAT5E s vyvazovací lištou</t>
  </si>
  <si>
    <t>-1301118499</t>
  </si>
  <si>
    <t>I27655192</t>
  </si>
  <si>
    <t>5E-FTP-LSOHFR-B2ca</t>
  </si>
  <si>
    <t>-1302135313</t>
  </si>
  <si>
    <t>NO 31001</t>
  </si>
  <si>
    <t>svitidlo LED,vl.zdroj,110 lm,svícení min.60 minut</t>
  </si>
  <si>
    <t>975247123</t>
  </si>
  <si>
    <t>RAX-MS-X19-X1</t>
  </si>
  <si>
    <t>Spojovací materiál sada 4x šroub, podložka, matice M6</t>
  </si>
  <si>
    <t>60335012</t>
  </si>
  <si>
    <t>SV 2120005</t>
  </si>
  <si>
    <t>Přisaz.LED svítidlo,, 2000 lm,4000K,Ra90</t>
  </si>
  <si>
    <t>-617524402</t>
  </si>
  <si>
    <t>SV 2120045</t>
  </si>
  <si>
    <t>Vestav.LED svítidlo 595*595, 2761 lm 4000 K,Ra90, 29W</t>
  </si>
  <si>
    <t>967051303</t>
  </si>
  <si>
    <t>05.3 - Práce v HZS</t>
  </si>
  <si>
    <t>Pol56</t>
  </si>
  <si>
    <t>Demontáž koncových prvků,rozvaděčů a el.výzbroje</t>
  </si>
  <si>
    <t>hod.</t>
  </si>
  <si>
    <t>-2127444186</t>
  </si>
  <si>
    <t>Pol57</t>
  </si>
  <si>
    <t>Úprava rozvaděče</t>
  </si>
  <si>
    <t>692139134</t>
  </si>
  <si>
    <t>Pol58</t>
  </si>
  <si>
    <t>Zhotovení projektové dokumentace - DSP</t>
  </si>
  <si>
    <t>1814510958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</si>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</sst>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317142446" TargetMode="External" /><Relationship Id="rId2" Type="http://schemas.openxmlformats.org/officeDocument/2006/relationships/hyperlink" Target="https://podminky.urs.cz/item/CS_URS_2023_01/317142448" TargetMode="External" /><Relationship Id="rId3" Type="http://schemas.openxmlformats.org/officeDocument/2006/relationships/hyperlink" Target="https://podminky.urs.cz/item/CS_URS_2023_01/342272225" TargetMode="External" /><Relationship Id="rId4" Type="http://schemas.openxmlformats.org/officeDocument/2006/relationships/hyperlink" Target="https://podminky.urs.cz/item/CS_URS_2023_01/342272245" TargetMode="External" /><Relationship Id="rId5" Type="http://schemas.openxmlformats.org/officeDocument/2006/relationships/hyperlink" Target="https://podminky.urs.cz/item/CS_URS_2023_01/346272236" TargetMode="External" /><Relationship Id="rId6" Type="http://schemas.openxmlformats.org/officeDocument/2006/relationships/hyperlink" Target="https://podminky.urs.cz/item/CS_URS_2023_01/612142001" TargetMode="External" /><Relationship Id="rId7" Type="http://schemas.openxmlformats.org/officeDocument/2006/relationships/hyperlink" Target="https://podminky.urs.cz/item/CS_URS_2023_01/612311131" TargetMode="External" /><Relationship Id="rId8" Type="http://schemas.openxmlformats.org/officeDocument/2006/relationships/hyperlink" Target="https://podminky.urs.cz/item/CS_URS_2023_01/612315222" TargetMode="External" /><Relationship Id="rId9" Type="http://schemas.openxmlformats.org/officeDocument/2006/relationships/hyperlink" Target="https://podminky.urs.cz/item/CS_URS_2023_01/642942111" TargetMode="External" /><Relationship Id="rId10" Type="http://schemas.openxmlformats.org/officeDocument/2006/relationships/hyperlink" Target="https://podminky.urs.cz/item/CS_URS_2023_01/949101111" TargetMode="External" /><Relationship Id="rId11" Type="http://schemas.openxmlformats.org/officeDocument/2006/relationships/hyperlink" Target="https://podminky.urs.cz/item/CS_URS_2023_01/962031133" TargetMode="External" /><Relationship Id="rId12" Type="http://schemas.openxmlformats.org/officeDocument/2006/relationships/hyperlink" Target="https://podminky.urs.cz/item/CS_URS_2023_01/965046111" TargetMode="External" /><Relationship Id="rId13" Type="http://schemas.openxmlformats.org/officeDocument/2006/relationships/hyperlink" Target="https://podminky.urs.cz/item/CS_URS_2023_01/965046119" TargetMode="External" /><Relationship Id="rId14" Type="http://schemas.openxmlformats.org/officeDocument/2006/relationships/hyperlink" Target="https://podminky.urs.cz/item/CS_URS_2023_01/974032133" TargetMode="External" /><Relationship Id="rId15" Type="http://schemas.openxmlformats.org/officeDocument/2006/relationships/hyperlink" Target="https://podminky.urs.cz/item/CS_URS_2023_01/997013153" TargetMode="External" /><Relationship Id="rId16" Type="http://schemas.openxmlformats.org/officeDocument/2006/relationships/hyperlink" Target="https://podminky.urs.cz/item/CS_URS_2023_01/997013219" TargetMode="External" /><Relationship Id="rId17" Type="http://schemas.openxmlformats.org/officeDocument/2006/relationships/hyperlink" Target="https://podminky.urs.cz/item/CS_URS_2023_01/997013501" TargetMode="External" /><Relationship Id="rId18" Type="http://schemas.openxmlformats.org/officeDocument/2006/relationships/hyperlink" Target="https://podminky.urs.cz/item/CS_URS_2023_01/997013509" TargetMode="External" /><Relationship Id="rId19" Type="http://schemas.openxmlformats.org/officeDocument/2006/relationships/hyperlink" Target="https://podminky.urs.cz/item/CS_URS_2023_01/997013631" TargetMode="External" /><Relationship Id="rId20" Type="http://schemas.openxmlformats.org/officeDocument/2006/relationships/hyperlink" Target="https://podminky.urs.cz/item/CS_URS_2023_01/763135101" TargetMode="External" /><Relationship Id="rId21" Type="http://schemas.openxmlformats.org/officeDocument/2006/relationships/hyperlink" Target="https://podminky.urs.cz/item/CS_URS_2023_01/751398021" TargetMode="External" /><Relationship Id="rId22" Type="http://schemas.openxmlformats.org/officeDocument/2006/relationships/hyperlink" Target="https://podminky.urs.cz/item/CS_URS_2023_01/763135812" TargetMode="External" /><Relationship Id="rId23" Type="http://schemas.openxmlformats.org/officeDocument/2006/relationships/hyperlink" Target="https://podminky.urs.cz/item/CS_URS_2023_01/998763303" TargetMode="External" /><Relationship Id="rId24" Type="http://schemas.openxmlformats.org/officeDocument/2006/relationships/hyperlink" Target="https://podminky.urs.cz/item/CS_URS_2023_01/998763381" TargetMode="External" /><Relationship Id="rId25" Type="http://schemas.openxmlformats.org/officeDocument/2006/relationships/hyperlink" Target="https://podminky.urs.cz/item/CS_URS_2023_01/766660352" TargetMode="External" /><Relationship Id="rId26" Type="http://schemas.openxmlformats.org/officeDocument/2006/relationships/hyperlink" Target="https://podminky.urs.cz/item/CS_URS_2023_01/766662811" TargetMode="External" /><Relationship Id="rId27" Type="http://schemas.openxmlformats.org/officeDocument/2006/relationships/hyperlink" Target="https://podminky.urs.cz/item/CS_URS_2023_01/766691914" TargetMode="External" /><Relationship Id="rId28" Type="http://schemas.openxmlformats.org/officeDocument/2006/relationships/hyperlink" Target="https://podminky.urs.cz/item/CS_URS_2023_01/766811111" TargetMode="External" /><Relationship Id="rId29" Type="http://schemas.openxmlformats.org/officeDocument/2006/relationships/hyperlink" Target="https://podminky.urs.cz/item/CS_URS_2023_01/766811221" TargetMode="External" /><Relationship Id="rId30" Type="http://schemas.openxmlformats.org/officeDocument/2006/relationships/hyperlink" Target="https://podminky.urs.cz/item/CS_URS_2023_01/766811223" TargetMode="External" /><Relationship Id="rId31" Type="http://schemas.openxmlformats.org/officeDocument/2006/relationships/hyperlink" Target="https://podminky.urs.cz/item/CS_URS_2023_01/766811441" TargetMode="External" /><Relationship Id="rId32" Type="http://schemas.openxmlformats.org/officeDocument/2006/relationships/hyperlink" Target="https://podminky.urs.cz/item/CS_URS_2023_01/766812840" TargetMode="External" /><Relationship Id="rId33" Type="http://schemas.openxmlformats.org/officeDocument/2006/relationships/hyperlink" Target="https://podminky.urs.cz/item/CS_URS_2023_01/998766102" TargetMode="External" /><Relationship Id="rId34" Type="http://schemas.openxmlformats.org/officeDocument/2006/relationships/hyperlink" Target="https://podminky.urs.cz/item/CS_URS_2023_01/771121011" TargetMode="External" /><Relationship Id="rId35" Type="http://schemas.openxmlformats.org/officeDocument/2006/relationships/hyperlink" Target="https://podminky.urs.cz/item/CS_URS_2023_01/771151026" TargetMode="External" /><Relationship Id="rId36" Type="http://schemas.openxmlformats.org/officeDocument/2006/relationships/hyperlink" Target="https://podminky.urs.cz/item/CS_URS_2023_01/771161011" TargetMode="External" /><Relationship Id="rId37" Type="http://schemas.openxmlformats.org/officeDocument/2006/relationships/hyperlink" Target="https://podminky.urs.cz/item/CS_URS_2023_01/771474113" TargetMode="External" /><Relationship Id="rId38" Type="http://schemas.openxmlformats.org/officeDocument/2006/relationships/hyperlink" Target="https://podminky.urs.cz/item/CS_URS_2023_01/771571810" TargetMode="External" /><Relationship Id="rId39" Type="http://schemas.openxmlformats.org/officeDocument/2006/relationships/hyperlink" Target="https://podminky.urs.cz/item/CS_URS_2023_01/771574262.1" TargetMode="External" /><Relationship Id="rId40" Type="http://schemas.openxmlformats.org/officeDocument/2006/relationships/hyperlink" Target="https://podminky.urs.cz/item/CS_URS_2023_01/771577114" TargetMode="External" /><Relationship Id="rId41" Type="http://schemas.openxmlformats.org/officeDocument/2006/relationships/hyperlink" Target="https://podminky.urs.cz/item/CS_URS_2023_01/998771103" TargetMode="External" /><Relationship Id="rId42" Type="http://schemas.openxmlformats.org/officeDocument/2006/relationships/hyperlink" Target="https://podminky.urs.cz/item/CS_URS_2023_01/776111116" TargetMode="External" /><Relationship Id="rId43" Type="http://schemas.openxmlformats.org/officeDocument/2006/relationships/hyperlink" Target="https://podminky.urs.cz/item/CS_URS_2023_01/776111311" TargetMode="External" /><Relationship Id="rId44" Type="http://schemas.openxmlformats.org/officeDocument/2006/relationships/hyperlink" Target="https://podminky.urs.cz/item/CS_URS_2023_01/776121112" TargetMode="External" /><Relationship Id="rId45" Type="http://schemas.openxmlformats.org/officeDocument/2006/relationships/hyperlink" Target="https://podminky.urs.cz/item/CS_URS_2023_01/776141124" TargetMode="External" /><Relationship Id="rId46" Type="http://schemas.openxmlformats.org/officeDocument/2006/relationships/hyperlink" Target="https://podminky.urs.cz/item/CS_URS_2023_01/776201812" TargetMode="External" /><Relationship Id="rId47" Type="http://schemas.openxmlformats.org/officeDocument/2006/relationships/hyperlink" Target="https://podminky.urs.cz/item/CS_URS_2023_01/776251121" TargetMode="External" /><Relationship Id="rId48" Type="http://schemas.openxmlformats.org/officeDocument/2006/relationships/hyperlink" Target="https://podminky.urs.cz/item/CS_URS_2023_01/776411212" TargetMode="External" /><Relationship Id="rId49" Type="http://schemas.openxmlformats.org/officeDocument/2006/relationships/hyperlink" Target="https://podminky.urs.cz/item/CS_URS_2023_01/776411213" TargetMode="External" /><Relationship Id="rId50" Type="http://schemas.openxmlformats.org/officeDocument/2006/relationships/hyperlink" Target="https://podminky.urs.cz/item/CS_URS_2023_01/776411214" TargetMode="External" /><Relationship Id="rId51" Type="http://schemas.openxmlformats.org/officeDocument/2006/relationships/hyperlink" Target="https://podminky.urs.cz/item/CS_URS_2023_01/776421111.1" TargetMode="External" /><Relationship Id="rId52" Type="http://schemas.openxmlformats.org/officeDocument/2006/relationships/hyperlink" Target="https://podminky.urs.cz/item/CS_URS_2023_01/998776102" TargetMode="External" /><Relationship Id="rId53" Type="http://schemas.openxmlformats.org/officeDocument/2006/relationships/hyperlink" Target="https://podminky.urs.cz/item/CS_URS_2023_01/781121011" TargetMode="External" /><Relationship Id="rId54" Type="http://schemas.openxmlformats.org/officeDocument/2006/relationships/hyperlink" Target="https://podminky.urs.cz/item/CS_URS_2023_01/781151031" TargetMode="External" /><Relationship Id="rId55" Type="http://schemas.openxmlformats.org/officeDocument/2006/relationships/hyperlink" Target="https://podminky.urs.cz/item/CS_URS_2023_01/781151041" TargetMode="External" /><Relationship Id="rId56" Type="http://schemas.openxmlformats.org/officeDocument/2006/relationships/hyperlink" Target="https://podminky.urs.cz/item/CS_URS_2023_01/781471810" TargetMode="External" /><Relationship Id="rId57" Type="http://schemas.openxmlformats.org/officeDocument/2006/relationships/hyperlink" Target="https://podminky.urs.cz/item/CS_URS_2023_01/781474154" TargetMode="External" /><Relationship Id="rId58" Type="http://schemas.openxmlformats.org/officeDocument/2006/relationships/hyperlink" Target="https://podminky.urs.cz/item/CS_URS_2023_01/781477114" TargetMode="External" /><Relationship Id="rId59" Type="http://schemas.openxmlformats.org/officeDocument/2006/relationships/hyperlink" Target="https://podminky.urs.cz/item/CS_URS_2023_01/781494511" TargetMode="External" /><Relationship Id="rId60" Type="http://schemas.openxmlformats.org/officeDocument/2006/relationships/hyperlink" Target="https://podminky.urs.cz/item/CS_URS_2023_01/781495115" TargetMode="External" /><Relationship Id="rId61" Type="http://schemas.openxmlformats.org/officeDocument/2006/relationships/hyperlink" Target="https://podminky.urs.cz/item/CS_URS_2023_01/998781103" TargetMode="External" /><Relationship Id="rId62" Type="http://schemas.openxmlformats.org/officeDocument/2006/relationships/hyperlink" Target="https://podminky.urs.cz/item/CS_URS_2023_01/783301303" TargetMode="External" /><Relationship Id="rId63" Type="http://schemas.openxmlformats.org/officeDocument/2006/relationships/hyperlink" Target="https://podminky.urs.cz/item/CS_URS_2023_01/783301401" TargetMode="External" /><Relationship Id="rId64" Type="http://schemas.openxmlformats.org/officeDocument/2006/relationships/hyperlink" Target="https://podminky.urs.cz/item/CS_URS_2023_01/783314101" TargetMode="External" /><Relationship Id="rId65" Type="http://schemas.openxmlformats.org/officeDocument/2006/relationships/hyperlink" Target="https://podminky.urs.cz/item/CS_URS_2023_01/783315101" TargetMode="External" /><Relationship Id="rId66" Type="http://schemas.openxmlformats.org/officeDocument/2006/relationships/hyperlink" Target="https://podminky.urs.cz/item/CS_URS_2023_01/783317101" TargetMode="External" /><Relationship Id="rId67" Type="http://schemas.openxmlformats.org/officeDocument/2006/relationships/hyperlink" Target="https://podminky.urs.cz/item/CS_URS_2023_01/783343101" TargetMode="External" /><Relationship Id="rId68" Type="http://schemas.openxmlformats.org/officeDocument/2006/relationships/hyperlink" Target="https://podminky.urs.cz/item/CS_URS_2023_01/784121001" TargetMode="External" /><Relationship Id="rId69" Type="http://schemas.openxmlformats.org/officeDocument/2006/relationships/hyperlink" Target="https://podminky.urs.cz/item/CS_URS_2023_01/784171101" TargetMode="External" /><Relationship Id="rId70" Type="http://schemas.openxmlformats.org/officeDocument/2006/relationships/hyperlink" Target="https://podminky.urs.cz/item/CS_URS_2023_01/784171111" TargetMode="External" /><Relationship Id="rId71" Type="http://schemas.openxmlformats.org/officeDocument/2006/relationships/hyperlink" Target="https://podminky.urs.cz/item/CS_URS_2023_01/784171121" TargetMode="External" /><Relationship Id="rId72" Type="http://schemas.openxmlformats.org/officeDocument/2006/relationships/hyperlink" Target="https://podminky.urs.cz/item/CS_URS_2023_01/784181101" TargetMode="External" /><Relationship Id="rId73" Type="http://schemas.openxmlformats.org/officeDocument/2006/relationships/hyperlink" Target="https://podminky.urs.cz/item/CS_URS_2023_01/784211001" TargetMode="External" /><Relationship Id="rId74" Type="http://schemas.openxmlformats.org/officeDocument/2006/relationships/hyperlink" Target="https://podminky.urs.cz/item/CS_URS_2023_01/786624121" TargetMode="External" /><Relationship Id="rId75" Type="http://schemas.openxmlformats.org/officeDocument/2006/relationships/hyperlink" Target="https://podminky.urs.cz/item/CS_URS_2023_01/998786101" TargetMode="External" /><Relationship Id="rId76" Type="http://schemas.openxmlformats.org/officeDocument/2006/relationships/hyperlink" Target="https://podminky.urs.cz/item/CS_URS_2023_01/HZS1302" TargetMode="External" /><Relationship Id="rId77" Type="http://schemas.openxmlformats.org/officeDocument/2006/relationships/hyperlink" Target="https://podminky.urs.cz/item/CS_URS_2023_01/HZS2491" TargetMode="External" /><Relationship Id="rId7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721171803" TargetMode="External" /><Relationship Id="rId2" Type="http://schemas.openxmlformats.org/officeDocument/2006/relationships/hyperlink" Target="https://podminky.urs.cz/item/CS_URS_2023_01/721171808" TargetMode="External" /><Relationship Id="rId3" Type="http://schemas.openxmlformats.org/officeDocument/2006/relationships/hyperlink" Target="https://podminky.urs.cz/item/CS_URS_2023_01/721171905" TargetMode="External" /><Relationship Id="rId4" Type="http://schemas.openxmlformats.org/officeDocument/2006/relationships/hyperlink" Target="https://podminky.urs.cz/item/CS_URS_2023_01/721174041" TargetMode="External" /><Relationship Id="rId5" Type="http://schemas.openxmlformats.org/officeDocument/2006/relationships/hyperlink" Target="https://podminky.urs.cz/item/CS_URS_2023_01/721174042" TargetMode="External" /><Relationship Id="rId6" Type="http://schemas.openxmlformats.org/officeDocument/2006/relationships/hyperlink" Target="https://podminky.urs.cz/item/CS_URS_2023_01/721174043" TargetMode="External" /><Relationship Id="rId7" Type="http://schemas.openxmlformats.org/officeDocument/2006/relationships/hyperlink" Target="https://podminky.urs.cz/item/CS_URS_2023_01/721174045" TargetMode="External" /><Relationship Id="rId8" Type="http://schemas.openxmlformats.org/officeDocument/2006/relationships/hyperlink" Target="https://podminky.urs.cz/item/CS_URS_2023_01/721194103" TargetMode="External" /><Relationship Id="rId9" Type="http://schemas.openxmlformats.org/officeDocument/2006/relationships/hyperlink" Target="https://podminky.urs.cz/item/CS_URS_2023_01/721194104" TargetMode="External" /><Relationship Id="rId10" Type="http://schemas.openxmlformats.org/officeDocument/2006/relationships/hyperlink" Target="https://podminky.urs.cz/item/CS_URS_2023_01/721194105" TargetMode="External" /><Relationship Id="rId11" Type="http://schemas.openxmlformats.org/officeDocument/2006/relationships/hyperlink" Target="https://podminky.urs.cz/item/CS_URS_2023_01/721194109" TargetMode="External" /><Relationship Id="rId12" Type="http://schemas.openxmlformats.org/officeDocument/2006/relationships/hyperlink" Target="https://podminky.urs.cz/item/CS_URS_2023_01/721290111" TargetMode="External" /><Relationship Id="rId13" Type="http://schemas.openxmlformats.org/officeDocument/2006/relationships/hyperlink" Target="https://podminky.urs.cz/item/CS_URS_2023_01/998721102" TargetMode="External" /><Relationship Id="rId14" Type="http://schemas.openxmlformats.org/officeDocument/2006/relationships/hyperlink" Target="https://podminky.urs.cz/item/CS_URS_2023_01/722170801" TargetMode="External" /><Relationship Id="rId15" Type="http://schemas.openxmlformats.org/officeDocument/2006/relationships/hyperlink" Target="https://podminky.urs.cz/item/CS_URS_2023_01/722171913" TargetMode="External" /><Relationship Id="rId16" Type="http://schemas.openxmlformats.org/officeDocument/2006/relationships/hyperlink" Target="https://podminky.urs.cz/item/CS_URS_2023_01/722173913" TargetMode="External" /><Relationship Id="rId17" Type="http://schemas.openxmlformats.org/officeDocument/2006/relationships/hyperlink" Target="https://podminky.urs.cz/item/CS_URS_2023_01/722174022" TargetMode="External" /><Relationship Id="rId18" Type="http://schemas.openxmlformats.org/officeDocument/2006/relationships/hyperlink" Target="https://podminky.urs.cz/item/CS_URS_2023_01/722174023" TargetMode="External" /><Relationship Id="rId19" Type="http://schemas.openxmlformats.org/officeDocument/2006/relationships/hyperlink" Target="https://podminky.urs.cz/item/CS_URS_2023_01/722179191" TargetMode="External" /><Relationship Id="rId20" Type="http://schemas.openxmlformats.org/officeDocument/2006/relationships/hyperlink" Target="https://podminky.urs.cz/item/CS_URS_2023_01/722179192" TargetMode="External" /><Relationship Id="rId21" Type="http://schemas.openxmlformats.org/officeDocument/2006/relationships/hyperlink" Target="https://podminky.urs.cz/item/CS_URS_2023_01/722181221" TargetMode="External" /><Relationship Id="rId22" Type="http://schemas.openxmlformats.org/officeDocument/2006/relationships/hyperlink" Target="https://podminky.urs.cz/item/CS_URS_2023_01/722181222" TargetMode="External" /><Relationship Id="rId23" Type="http://schemas.openxmlformats.org/officeDocument/2006/relationships/hyperlink" Target="https://podminky.urs.cz/item/CS_URS_2023_01/722181241" TargetMode="External" /><Relationship Id="rId24" Type="http://schemas.openxmlformats.org/officeDocument/2006/relationships/hyperlink" Target="https://podminky.urs.cz/item/CS_URS_2023_01/722181242" TargetMode="External" /><Relationship Id="rId25" Type="http://schemas.openxmlformats.org/officeDocument/2006/relationships/hyperlink" Target="https://podminky.urs.cz/item/CS_URS_2023_01/722182011" TargetMode="External" /><Relationship Id="rId26" Type="http://schemas.openxmlformats.org/officeDocument/2006/relationships/hyperlink" Target="https://podminky.urs.cz/item/CS_URS_2023_01/722182012" TargetMode="External" /><Relationship Id="rId27" Type="http://schemas.openxmlformats.org/officeDocument/2006/relationships/hyperlink" Target="https://podminky.urs.cz/item/CS_URS_2023_01/722190401" TargetMode="External" /><Relationship Id="rId28" Type="http://schemas.openxmlformats.org/officeDocument/2006/relationships/hyperlink" Target="https://podminky.urs.cz/item/CS_URS_2023_01/722190901" TargetMode="External" /><Relationship Id="rId29" Type="http://schemas.openxmlformats.org/officeDocument/2006/relationships/hyperlink" Target="https://podminky.urs.cz/item/CS_URS_2023_01/722220111" TargetMode="External" /><Relationship Id="rId30" Type="http://schemas.openxmlformats.org/officeDocument/2006/relationships/hyperlink" Target="https://podminky.urs.cz/item/CS_URS_2023_01/722220121" TargetMode="External" /><Relationship Id="rId31" Type="http://schemas.openxmlformats.org/officeDocument/2006/relationships/hyperlink" Target="https://podminky.urs.cz/item/CS_URS_2023_01/722220861" TargetMode="External" /><Relationship Id="rId32" Type="http://schemas.openxmlformats.org/officeDocument/2006/relationships/hyperlink" Target="https://podminky.urs.cz/item/CS_URS_2023_01/722232043" TargetMode="External" /><Relationship Id="rId33" Type="http://schemas.openxmlformats.org/officeDocument/2006/relationships/hyperlink" Target="https://podminky.urs.cz/item/CS_URS_2023_01/722290226" TargetMode="External" /><Relationship Id="rId34" Type="http://schemas.openxmlformats.org/officeDocument/2006/relationships/hyperlink" Target="https://podminky.urs.cz/item/CS_URS_2023_01/722290234" TargetMode="External" /><Relationship Id="rId35" Type="http://schemas.openxmlformats.org/officeDocument/2006/relationships/hyperlink" Target="https://podminky.urs.cz/item/CS_URS_2023_01/998722102" TargetMode="External" /><Relationship Id="rId36" Type="http://schemas.openxmlformats.org/officeDocument/2006/relationships/hyperlink" Target="https://podminky.urs.cz/item/CS_URS_2023_01/725110811" TargetMode="External" /><Relationship Id="rId37" Type="http://schemas.openxmlformats.org/officeDocument/2006/relationships/hyperlink" Target="https://podminky.urs.cz/item/CS_URS_2023_01/725210821" TargetMode="External" /><Relationship Id="rId38" Type="http://schemas.openxmlformats.org/officeDocument/2006/relationships/hyperlink" Target="https://podminky.urs.cz/item/CS_URS_2023_01/725211603" TargetMode="External" /><Relationship Id="rId39" Type="http://schemas.openxmlformats.org/officeDocument/2006/relationships/hyperlink" Target="https://podminky.urs.cz/item/CS_URS_2023_01/725240811" TargetMode="External" /><Relationship Id="rId40" Type="http://schemas.openxmlformats.org/officeDocument/2006/relationships/hyperlink" Target="https://podminky.urs.cz/item/CS_URS_2023_01/725310823" TargetMode="External" /><Relationship Id="rId41" Type="http://schemas.openxmlformats.org/officeDocument/2006/relationships/hyperlink" Target="https://podminky.urs.cz/item/CS_URS_2023_01/725311121" TargetMode="External" /><Relationship Id="rId42" Type="http://schemas.openxmlformats.org/officeDocument/2006/relationships/hyperlink" Target="https://podminky.urs.cz/item/CS_URS_2023_01/725331111" TargetMode="External" /><Relationship Id="rId43" Type="http://schemas.openxmlformats.org/officeDocument/2006/relationships/hyperlink" Target="https://podminky.urs.cz/item/CS_URS_2023_01/725810811" TargetMode="External" /><Relationship Id="rId44" Type="http://schemas.openxmlformats.org/officeDocument/2006/relationships/hyperlink" Target="https://podminky.urs.cz/item/CS_URS_2023_01/725813111" TargetMode="External" /><Relationship Id="rId45" Type="http://schemas.openxmlformats.org/officeDocument/2006/relationships/hyperlink" Target="https://podminky.urs.cz/item/CS_URS_2023_01/725813112" TargetMode="External" /><Relationship Id="rId46" Type="http://schemas.openxmlformats.org/officeDocument/2006/relationships/hyperlink" Target="https://podminky.urs.cz/item/CS_URS_2023_01/725820801" TargetMode="External" /><Relationship Id="rId47" Type="http://schemas.openxmlformats.org/officeDocument/2006/relationships/hyperlink" Target="https://podminky.urs.cz/item/CS_URS_2023_01/725821325" TargetMode="External" /><Relationship Id="rId48" Type="http://schemas.openxmlformats.org/officeDocument/2006/relationships/hyperlink" Target="https://podminky.urs.cz/item/CS_URS_2023_01/725822611" TargetMode="External" /><Relationship Id="rId49" Type="http://schemas.openxmlformats.org/officeDocument/2006/relationships/hyperlink" Target="https://podminky.urs.cz/item/CS_URS_2023_01/725831311" TargetMode="External" /><Relationship Id="rId50" Type="http://schemas.openxmlformats.org/officeDocument/2006/relationships/hyperlink" Target="https://podminky.urs.cz/item/CS_URS_2023_01/725840850" TargetMode="External" /><Relationship Id="rId51" Type="http://schemas.openxmlformats.org/officeDocument/2006/relationships/hyperlink" Target="https://podminky.urs.cz/item/CS_URS_2023_01/725860811" TargetMode="External" /><Relationship Id="rId52" Type="http://schemas.openxmlformats.org/officeDocument/2006/relationships/hyperlink" Target="https://podminky.urs.cz/item/CS_URS_2023_01/725861102" TargetMode="External" /><Relationship Id="rId53" Type="http://schemas.openxmlformats.org/officeDocument/2006/relationships/hyperlink" Target="https://podminky.urs.cz/item/CS_URS_2023_01/725862103" TargetMode="External" /><Relationship Id="rId54" Type="http://schemas.openxmlformats.org/officeDocument/2006/relationships/hyperlink" Target="https://podminky.urs.cz/item/CS_URS_2023_01/998725102" TargetMode="External" /><Relationship Id="rId55" Type="http://schemas.openxmlformats.org/officeDocument/2006/relationships/hyperlink" Target="https://podminky.urs.cz/item/CS_URS_2023_01/HZS2211" TargetMode="External" /><Relationship Id="rId56" Type="http://schemas.openxmlformats.org/officeDocument/2006/relationships/hyperlink" Target="https://podminky.urs.cz/item/CS_URS_2023_01/HZS2491" TargetMode="External" /><Relationship Id="rId57" Type="http://schemas.openxmlformats.org/officeDocument/2006/relationships/hyperlink" Target="https://podminky.urs.cz/item/CS_URS_2023_01/HZS2492" TargetMode="External" /><Relationship Id="rId5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733110803" TargetMode="External" /><Relationship Id="rId2" Type="http://schemas.openxmlformats.org/officeDocument/2006/relationships/hyperlink" Target="https://podminky.urs.cz/item/CS_URS_2023_01/733191913" TargetMode="External" /><Relationship Id="rId3" Type="http://schemas.openxmlformats.org/officeDocument/2006/relationships/hyperlink" Target="https://podminky.urs.cz/item/CS_URS_2023_01/733223301" TargetMode="External" /><Relationship Id="rId4" Type="http://schemas.openxmlformats.org/officeDocument/2006/relationships/hyperlink" Target="https://podminky.urs.cz/item/CS_URS_2023_01/733291101" TargetMode="External" /><Relationship Id="rId5" Type="http://schemas.openxmlformats.org/officeDocument/2006/relationships/hyperlink" Target="https://podminky.urs.cz/item/CS_URS_2023_01/733293902" TargetMode="External" /><Relationship Id="rId6" Type="http://schemas.openxmlformats.org/officeDocument/2006/relationships/hyperlink" Target="https://podminky.urs.cz/item/CS_URS_2023_01/998733102" TargetMode="External" /><Relationship Id="rId7" Type="http://schemas.openxmlformats.org/officeDocument/2006/relationships/hyperlink" Target="https://podminky.urs.cz/item/CS_URS_2023_01/734200812" TargetMode="External" /><Relationship Id="rId8" Type="http://schemas.openxmlformats.org/officeDocument/2006/relationships/hyperlink" Target="https://podminky.urs.cz/item/CS_URS_2023_01/734200821" TargetMode="External" /><Relationship Id="rId9" Type="http://schemas.openxmlformats.org/officeDocument/2006/relationships/hyperlink" Target="https://podminky.urs.cz/item/CS_URS_2023_01/734209105" TargetMode="External" /><Relationship Id="rId10" Type="http://schemas.openxmlformats.org/officeDocument/2006/relationships/hyperlink" Target="https://podminky.urs.cz/item/CS_URS_2023_01/734209113" TargetMode="External" /><Relationship Id="rId11" Type="http://schemas.openxmlformats.org/officeDocument/2006/relationships/hyperlink" Target="https://podminky.urs.cz/item/CS_URS_2023_01/734261717" TargetMode="External" /><Relationship Id="rId12" Type="http://schemas.openxmlformats.org/officeDocument/2006/relationships/hyperlink" Target="https://podminky.urs.cz/item/CS_URS_2023_01/998734102" TargetMode="External" /><Relationship Id="rId13" Type="http://schemas.openxmlformats.org/officeDocument/2006/relationships/hyperlink" Target="https://podminky.urs.cz/item/CS_URS_2023_01/735000912" TargetMode="External" /><Relationship Id="rId14" Type="http://schemas.openxmlformats.org/officeDocument/2006/relationships/hyperlink" Target="https://podminky.urs.cz/item/CS_URS_2023_01/735111810" TargetMode="External" /><Relationship Id="rId15" Type="http://schemas.openxmlformats.org/officeDocument/2006/relationships/hyperlink" Target="https://podminky.urs.cz/item/CS_URS_2023_01/735151475" TargetMode="External" /><Relationship Id="rId16" Type="http://schemas.openxmlformats.org/officeDocument/2006/relationships/hyperlink" Target="https://podminky.urs.cz/item/CS_URS_2023_01/735151577" TargetMode="External" /><Relationship Id="rId17" Type="http://schemas.openxmlformats.org/officeDocument/2006/relationships/hyperlink" Target="https://podminky.urs.cz/item/CS_URS_2023_01/735161811" TargetMode="External" /><Relationship Id="rId18" Type="http://schemas.openxmlformats.org/officeDocument/2006/relationships/hyperlink" Target="https://podminky.urs.cz/item/CS_URS_2023_01/735191905" TargetMode="External" /><Relationship Id="rId19" Type="http://schemas.openxmlformats.org/officeDocument/2006/relationships/hyperlink" Target="https://podminky.urs.cz/item/CS_URS_2023_01/735191910" TargetMode="External" /><Relationship Id="rId20" Type="http://schemas.openxmlformats.org/officeDocument/2006/relationships/hyperlink" Target="https://podminky.urs.cz/item/CS_URS_2023_01/735291800" TargetMode="External" /><Relationship Id="rId21" Type="http://schemas.openxmlformats.org/officeDocument/2006/relationships/hyperlink" Target="https://podminky.urs.cz/item/CS_URS_2023_01/735494811" TargetMode="External" /><Relationship Id="rId22" Type="http://schemas.openxmlformats.org/officeDocument/2006/relationships/hyperlink" Target="https://podminky.urs.cz/item/CS_URS_2023_01/998735102" TargetMode="External" /><Relationship Id="rId23" Type="http://schemas.openxmlformats.org/officeDocument/2006/relationships/hyperlink" Target="https://podminky.urs.cz/item/CS_URS_2023_01/783604140" TargetMode="External" /><Relationship Id="rId24" Type="http://schemas.openxmlformats.org/officeDocument/2006/relationships/hyperlink" Target="https://podminky.urs.cz/item/CS_URS_2023_01/783606824" TargetMode="External" /><Relationship Id="rId25" Type="http://schemas.openxmlformats.org/officeDocument/2006/relationships/hyperlink" Target="https://podminky.urs.cz/item/CS_URS_2023_01/783607240" TargetMode="External" /><Relationship Id="rId26" Type="http://schemas.openxmlformats.org/officeDocument/2006/relationships/hyperlink" Target="https://podminky.urs.cz/item/CS_URS_2023_01/HZS2221" TargetMode="External" /><Relationship Id="rId27" Type="http://schemas.openxmlformats.org/officeDocument/2006/relationships/hyperlink" Target="https://podminky.urs.cz/item/CS_URS_2023_01/HZS2491" TargetMode="External" /><Relationship Id="rId28" Type="http://schemas.openxmlformats.org/officeDocument/2006/relationships/hyperlink" Target="https://podminky.urs.cz/item/CS_URS_2023_01/HZS2492" TargetMode="External" /><Relationship Id="rId2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35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52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HaNem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Rozšíření jednotky poanesteziologické péče na operačních sálech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Nemocnice Havířov, p.o.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12. 5. 2023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Nemocnice Havířov, p.o.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53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Amun Pro s.r.o.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54</v>
      </c>
      <c r="D52" s="87"/>
      <c r="E52" s="87"/>
      <c r="F52" s="87"/>
      <c r="G52" s="87"/>
      <c r="H52" s="88"/>
      <c r="I52" s="89" t="s">
        <v>55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56</v>
      </c>
      <c r="AH52" s="87"/>
      <c r="AI52" s="87"/>
      <c r="AJ52" s="87"/>
      <c r="AK52" s="87"/>
      <c r="AL52" s="87"/>
      <c r="AM52" s="87"/>
      <c r="AN52" s="89" t="s">
        <v>57</v>
      </c>
      <c r="AO52" s="87"/>
      <c r="AP52" s="87"/>
      <c r="AQ52" s="91" t="s">
        <v>58</v>
      </c>
      <c r="AR52" s="44"/>
      <c r="AS52" s="92" t="s">
        <v>59</v>
      </c>
      <c r="AT52" s="93" t="s">
        <v>60</v>
      </c>
      <c r="AU52" s="93" t="s">
        <v>61</v>
      </c>
      <c r="AV52" s="93" t="s">
        <v>62</v>
      </c>
      <c r="AW52" s="93" t="s">
        <v>63</v>
      </c>
      <c r="AX52" s="93" t="s">
        <v>64</v>
      </c>
      <c r="AY52" s="93" t="s">
        <v>65</v>
      </c>
      <c r="AZ52" s="93" t="s">
        <v>66</v>
      </c>
      <c r="BA52" s="93" t="s">
        <v>67</v>
      </c>
      <c r="BB52" s="93" t="s">
        <v>68</v>
      </c>
      <c r="BC52" s="93" t="s">
        <v>69</v>
      </c>
      <c r="BD52" s="94" t="s">
        <v>70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71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ROUND(AG55+AG56+SUM(AG59:AG61),2)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ROUND(AS55+AS56+SUM(AS59:AS61),2)</f>
        <v>0</v>
      </c>
      <c r="AT54" s="106">
        <f>ROUND(SUM(AV54:AW54),2)</f>
        <v>0</v>
      </c>
      <c r="AU54" s="107">
        <f>ROUND(AU55+AU56+SUM(AU59:AU61),5)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ROUND(AZ55+AZ56+SUM(AZ59:AZ61),2)</f>
        <v>0</v>
      </c>
      <c r="BA54" s="106">
        <f>ROUND(BA55+BA56+SUM(BA59:BA61),2)</f>
        <v>0</v>
      </c>
      <c r="BB54" s="106">
        <f>ROUND(BB55+BB56+SUM(BB59:BB61),2)</f>
        <v>0</v>
      </c>
      <c r="BC54" s="106">
        <f>ROUND(BC55+BC56+SUM(BC59:BC61),2)</f>
        <v>0</v>
      </c>
      <c r="BD54" s="108">
        <f>ROUND(BD55+BD56+SUM(BD59:BD61),2)</f>
        <v>0</v>
      </c>
      <c r="BE54" s="6"/>
      <c r="BS54" s="109" t="s">
        <v>72</v>
      </c>
      <c r="BT54" s="109" t="s">
        <v>73</v>
      </c>
      <c r="BU54" s="110" t="s">
        <v>74</v>
      </c>
      <c r="BV54" s="109" t="s">
        <v>75</v>
      </c>
      <c r="BW54" s="109" t="s">
        <v>5</v>
      </c>
      <c r="BX54" s="109" t="s">
        <v>76</v>
      </c>
      <c r="CL54" s="109" t="s">
        <v>19</v>
      </c>
    </row>
    <row r="55" s="7" customFormat="1" ht="16.5" customHeight="1">
      <c r="A55" s="111" t="s">
        <v>77</v>
      </c>
      <c r="B55" s="112"/>
      <c r="C55" s="113"/>
      <c r="D55" s="114" t="s">
        <v>78</v>
      </c>
      <c r="E55" s="114"/>
      <c r="F55" s="114"/>
      <c r="G55" s="114"/>
      <c r="H55" s="114"/>
      <c r="I55" s="115"/>
      <c r="J55" s="114" t="s">
        <v>79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'01 - Stavba'!J30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80</v>
      </c>
      <c r="AR55" s="118"/>
      <c r="AS55" s="119">
        <v>0</v>
      </c>
      <c r="AT55" s="120">
        <f>ROUND(SUM(AV55:AW55),2)</f>
        <v>0</v>
      </c>
      <c r="AU55" s="121">
        <f>'01 - Stavba'!P94</f>
        <v>0</v>
      </c>
      <c r="AV55" s="120">
        <f>'01 - Stavba'!J33</f>
        <v>0</v>
      </c>
      <c r="AW55" s="120">
        <f>'01 - Stavba'!J34</f>
        <v>0</v>
      </c>
      <c r="AX55" s="120">
        <f>'01 - Stavba'!J35</f>
        <v>0</v>
      </c>
      <c r="AY55" s="120">
        <f>'01 - Stavba'!J36</f>
        <v>0</v>
      </c>
      <c r="AZ55" s="120">
        <f>'01 - Stavba'!F33</f>
        <v>0</v>
      </c>
      <c r="BA55" s="120">
        <f>'01 - Stavba'!F34</f>
        <v>0</v>
      </c>
      <c r="BB55" s="120">
        <f>'01 - Stavba'!F35</f>
        <v>0</v>
      </c>
      <c r="BC55" s="120">
        <f>'01 - Stavba'!F36</f>
        <v>0</v>
      </c>
      <c r="BD55" s="122">
        <f>'01 - Stavba'!F37</f>
        <v>0</v>
      </c>
      <c r="BE55" s="7"/>
      <c r="BT55" s="123" t="s">
        <v>81</v>
      </c>
      <c r="BV55" s="123" t="s">
        <v>75</v>
      </c>
      <c r="BW55" s="123" t="s">
        <v>82</v>
      </c>
      <c r="BX55" s="123" t="s">
        <v>5</v>
      </c>
      <c r="CL55" s="123" t="s">
        <v>19</v>
      </c>
      <c r="CM55" s="123" t="s">
        <v>83</v>
      </c>
    </row>
    <row r="56" s="7" customFormat="1" ht="16.5" customHeight="1">
      <c r="A56" s="7"/>
      <c r="B56" s="112"/>
      <c r="C56" s="113"/>
      <c r="D56" s="114" t="s">
        <v>84</v>
      </c>
      <c r="E56" s="114"/>
      <c r="F56" s="114"/>
      <c r="G56" s="114"/>
      <c r="H56" s="114"/>
      <c r="I56" s="115"/>
      <c r="J56" s="114" t="s">
        <v>85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24">
        <f>ROUND(SUM(AG57:AG58),2)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80</v>
      </c>
      <c r="AR56" s="118"/>
      <c r="AS56" s="119">
        <f>ROUND(SUM(AS57:AS58),2)</f>
        <v>0</v>
      </c>
      <c r="AT56" s="120">
        <f>ROUND(SUM(AV56:AW56),2)</f>
        <v>0</v>
      </c>
      <c r="AU56" s="121">
        <f>ROUND(SUM(AU57:AU58),5)</f>
        <v>0</v>
      </c>
      <c r="AV56" s="120">
        <f>ROUND(AZ56*L29,2)</f>
        <v>0</v>
      </c>
      <c r="AW56" s="120">
        <f>ROUND(BA56*L30,2)</f>
        <v>0</v>
      </c>
      <c r="AX56" s="120">
        <f>ROUND(BB56*L29,2)</f>
        <v>0</v>
      </c>
      <c r="AY56" s="120">
        <f>ROUND(BC56*L30,2)</f>
        <v>0</v>
      </c>
      <c r="AZ56" s="120">
        <f>ROUND(SUM(AZ57:AZ58),2)</f>
        <v>0</v>
      </c>
      <c r="BA56" s="120">
        <f>ROUND(SUM(BA57:BA58),2)</f>
        <v>0</v>
      </c>
      <c r="BB56" s="120">
        <f>ROUND(SUM(BB57:BB58),2)</f>
        <v>0</v>
      </c>
      <c r="BC56" s="120">
        <f>ROUND(SUM(BC57:BC58),2)</f>
        <v>0</v>
      </c>
      <c r="BD56" s="122">
        <f>ROUND(SUM(BD57:BD58),2)</f>
        <v>0</v>
      </c>
      <c r="BE56" s="7"/>
      <c r="BS56" s="123" t="s">
        <v>72</v>
      </c>
      <c r="BT56" s="123" t="s">
        <v>81</v>
      </c>
      <c r="BU56" s="123" t="s">
        <v>74</v>
      </c>
      <c r="BV56" s="123" t="s">
        <v>75</v>
      </c>
      <c r="BW56" s="123" t="s">
        <v>86</v>
      </c>
      <c r="BX56" s="123" t="s">
        <v>5</v>
      </c>
      <c r="CL56" s="123" t="s">
        <v>19</v>
      </c>
      <c r="CM56" s="123" t="s">
        <v>83</v>
      </c>
    </row>
    <row r="57" s="4" customFormat="1" ht="16.5" customHeight="1">
      <c r="A57" s="111" t="s">
        <v>77</v>
      </c>
      <c r="B57" s="63"/>
      <c r="C57" s="125"/>
      <c r="D57" s="125"/>
      <c r="E57" s="126" t="s">
        <v>87</v>
      </c>
      <c r="F57" s="126"/>
      <c r="G57" s="126"/>
      <c r="H57" s="126"/>
      <c r="I57" s="126"/>
      <c r="J57" s="125"/>
      <c r="K57" s="126" t="s">
        <v>85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'02.1 - ZTI'!J32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88</v>
      </c>
      <c r="AR57" s="65"/>
      <c r="AS57" s="129">
        <v>0</v>
      </c>
      <c r="AT57" s="130">
        <f>ROUND(SUM(AV57:AW57),2)</f>
        <v>0</v>
      </c>
      <c r="AU57" s="131">
        <f>'02.1 - ZTI'!P90</f>
        <v>0</v>
      </c>
      <c r="AV57" s="130">
        <f>'02.1 - ZTI'!J35</f>
        <v>0</v>
      </c>
      <c r="AW57" s="130">
        <f>'02.1 - ZTI'!J36</f>
        <v>0</v>
      </c>
      <c r="AX57" s="130">
        <f>'02.1 - ZTI'!J37</f>
        <v>0</v>
      </c>
      <c r="AY57" s="130">
        <f>'02.1 - ZTI'!J38</f>
        <v>0</v>
      </c>
      <c r="AZ57" s="130">
        <f>'02.1 - ZTI'!F35</f>
        <v>0</v>
      </c>
      <c r="BA57" s="130">
        <f>'02.1 - ZTI'!F36</f>
        <v>0</v>
      </c>
      <c r="BB57" s="130">
        <f>'02.1 - ZTI'!F37</f>
        <v>0</v>
      </c>
      <c r="BC57" s="130">
        <f>'02.1 - ZTI'!F38</f>
        <v>0</v>
      </c>
      <c r="BD57" s="132">
        <f>'02.1 - ZTI'!F39</f>
        <v>0</v>
      </c>
      <c r="BE57" s="4"/>
      <c r="BT57" s="133" t="s">
        <v>83</v>
      </c>
      <c r="BV57" s="133" t="s">
        <v>75</v>
      </c>
      <c r="BW57" s="133" t="s">
        <v>89</v>
      </c>
      <c r="BX57" s="133" t="s">
        <v>86</v>
      </c>
      <c r="CL57" s="133" t="s">
        <v>19</v>
      </c>
    </row>
    <row r="58" s="4" customFormat="1" ht="16.5" customHeight="1">
      <c r="A58" s="111" t="s">
        <v>77</v>
      </c>
      <c r="B58" s="63"/>
      <c r="C58" s="125"/>
      <c r="D58" s="125"/>
      <c r="E58" s="126" t="s">
        <v>90</v>
      </c>
      <c r="F58" s="126"/>
      <c r="G58" s="126"/>
      <c r="H58" s="126"/>
      <c r="I58" s="126"/>
      <c r="J58" s="125"/>
      <c r="K58" s="126" t="s">
        <v>91</v>
      </c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7">
        <f>'02.2 - ÚT'!J32</f>
        <v>0</v>
      </c>
      <c r="AH58" s="125"/>
      <c r="AI58" s="125"/>
      <c r="AJ58" s="125"/>
      <c r="AK58" s="125"/>
      <c r="AL58" s="125"/>
      <c r="AM58" s="125"/>
      <c r="AN58" s="127">
        <f>SUM(AG58,AT58)</f>
        <v>0</v>
      </c>
      <c r="AO58" s="125"/>
      <c r="AP58" s="125"/>
      <c r="AQ58" s="128" t="s">
        <v>88</v>
      </c>
      <c r="AR58" s="65"/>
      <c r="AS58" s="129">
        <v>0</v>
      </c>
      <c r="AT58" s="130">
        <f>ROUND(SUM(AV58:AW58),2)</f>
        <v>0</v>
      </c>
      <c r="AU58" s="131">
        <f>'02.2 - ÚT'!P91</f>
        <v>0</v>
      </c>
      <c r="AV58" s="130">
        <f>'02.2 - ÚT'!J35</f>
        <v>0</v>
      </c>
      <c r="AW58" s="130">
        <f>'02.2 - ÚT'!J36</f>
        <v>0</v>
      </c>
      <c r="AX58" s="130">
        <f>'02.2 - ÚT'!J37</f>
        <v>0</v>
      </c>
      <c r="AY58" s="130">
        <f>'02.2 - ÚT'!J38</f>
        <v>0</v>
      </c>
      <c r="AZ58" s="130">
        <f>'02.2 - ÚT'!F35</f>
        <v>0</v>
      </c>
      <c r="BA58" s="130">
        <f>'02.2 - ÚT'!F36</f>
        <v>0</v>
      </c>
      <c r="BB58" s="130">
        <f>'02.2 - ÚT'!F37</f>
        <v>0</v>
      </c>
      <c r="BC58" s="130">
        <f>'02.2 - ÚT'!F38</f>
        <v>0</v>
      </c>
      <c r="BD58" s="132">
        <f>'02.2 - ÚT'!F39</f>
        <v>0</v>
      </c>
      <c r="BE58" s="4"/>
      <c r="BT58" s="133" t="s">
        <v>83</v>
      </c>
      <c r="BV58" s="133" t="s">
        <v>75</v>
      </c>
      <c r="BW58" s="133" t="s">
        <v>92</v>
      </c>
      <c r="BX58" s="133" t="s">
        <v>86</v>
      </c>
      <c r="CL58" s="133" t="s">
        <v>19</v>
      </c>
    </row>
    <row r="59" s="7" customFormat="1" ht="16.5" customHeight="1">
      <c r="A59" s="111" t="s">
        <v>77</v>
      </c>
      <c r="B59" s="112"/>
      <c r="C59" s="113"/>
      <c r="D59" s="114" t="s">
        <v>93</v>
      </c>
      <c r="E59" s="114"/>
      <c r="F59" s="114"/>
      <c r="G59" s="114"/>
      <c r="H59" s="114"/>
      <c r="I59" s="115"/>
      <c r="J59" s="114" t="s">
        <v>94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'03 - Mediplyny'!J30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80</v>
      </c>
      <c r="AR59" s="118"/>
      <c r="AS59" s="119">
        <v>0</v>
      </c>
      <c r="AT59" s="120">
        <f>ROUND(SUM(AV59:AW59),2)</f>
        <v>0</v>
      </c>
      <c r="AU59" s="121">
        <f>'03 - Mediplyny'!P82</f>
        <v>0</v>
      </c>
      <c r="AV59" s="120">
        <f>'03 - Mediplyny'!J33</f>
        <v>0</v>
      </c>
      <c r="AW59" s="120">
        <f>'03 - Mediplyny'!J34</f>
        <v>0</v>
      </c>
      <c r="AX59" s="120">
        <f>'03 - Mediplyny'!J35</f>
        <v>0</v>
      </c>
      <c r="AY59" s="120">
        <f>'03 - Mediplyny'!J36</f>
        <v>0</v>
      </c>
      <c r="AZ59" s="120">
        <f>'03 - Mediplyny'!F33</f>
        <v>0</v>
      </c>
      <c r="BA59" s="120">
        <f>'03 - Mediplyny'!F34</f>
        <v>0</v>
      </c>
      <c r="BB59" s="120">
        <f>'03 - Mediplyny'!F35</f>
        <v>0</v>
      </c>
      <c r="BC59" s="120">
        <f>'03 - Mediplyny'!F36</f>
        <v>0</v>
      </c>
      <c r="BD59" s="122">
        <f>'03 - Mediplyny'!F37</f>
        <v>0</v>
      </c>
      <c r="BE59" s="7"/>
      <c r="BT59" s="123" t="s">
        <v>81</v>
      </c>
      <c r="BV59" s="123" t="s">
        <v>75</v>
      </c>
      <c r="BW59" s="123" t="s">
        <v>95</v>
      </c>
      <c r="BX59" s="123" t="s">
        <v>5</v>
      </c>
      <c r="CL59" s="123" t="s">
        <v>19</v>
      </c>
      <c r="CM59" s="123" t="s">
        <v>83</v>
      </c>
    </row>
    <row r="60" s="7" customFormat="1" ht="16.5" customHeight="1">
      <c r="A60" s="111" t="s">
        <v>77</v>
      </c>
      <c r="B60" s="112"/>
      <c r="C60" s="113"/>
      <c r="D60" s="114" t="s">
        <v>96</v>
      </c>
      <c r="E60" s="114"/>
      <c r="F60" s="114"/>
      <c r="G60" s="114"/>
      <c r="H60" s="114"/>
      <c r="I60" s="115"/>
      <c r="J60" s="114" t="s">
        <v>97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'04 - VZT'!J30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80</v>
      </c>
      <c r="AR60" s="118"/>
      <c r="AS60" s="119">
        <v>0</v>
      </c>
      <c r="AT60" s="120">
        <f>ROUND(SUM(AV60:AW60),2)</f>
        <v>0</v>
      </c>
      <c r="AU60" s="121">
        <f>'04 - VZT'!P82</f>
        <v>0</v>
      </c>
      <c r="AV60" s="120">
        <f>'04 - VZT'!J33</f>
        <v>0</v>
      </c>
      <c r="AW60" s="120">
        <f>'04 - VZT'!J34</f>
        <v>0</v>
      </c>
      <c r="AX60" s="120">
        <f>'04 - VZT'!J35</f>
        <v>0</v>
      </c>
      <c r="AY60" s="120">
        <f>'04 - VZT'!J36</f>
        <v>0</v>
      </c>
      <c r="AZ60" s="120">
        <f>'04 - VZT'!F33</f>
        <v>0</v>
      </c>
      <c r="BA60" s="120">
        <f>'04 - VZT'!F34</f>
        <v>0</v>
      </c>
      <c r="BB60" s="120">
        <f>'04 - VZT'!F35</f>
        <v>0</v>
      </c>
      <c r="BC60" s="120">
        <f>'04 - VZT'!F36</f>
        <v>0</v>
      </c>
      <c r="BD60" s="122">
        <f>'04 - VZT'!F37</f>
        <v>0</v>
      </c>
      <c r="BE60" s="7"/>
      <c r="BT60" s="123" t="s">
        <v>81</v>
      </c>
      <c r="BV60" s="123" t="s">
        <v>75</v>
      </c>
      <c r="BW60" s="123" t="s">
        <v>98</v>
      </c>
      <c r="BX60" s="123" t="s">
        <v>5</v>
      </c>
      <c r="CL60" s="123" t="s">
        <v>19</v>
      </c>
      <c r="CM60" s="123" t="s">
        <v>83</v>
      </c>
    </row>
    <row r="61" s="7" customFormat="1" ht="16.5" customHeight="1">
      <c r="A61" s="7"/>
      <c r="B61" s="112"/>
      <c r="C61" s="113"/>
      <c r="D61" s="114" t="s">
        <v>99</v>
      </c>
      <c r="E61" s="114"/>
      <c r="F61" s="114"/>
      <c r="G61" s="114"/>
      <c r="H61" s="114"/>
      <c r="I61" s="115"/>
      <c r="J61" s="114" t="s">
        <v>100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24">
        <f>ROUND(SUM(AG62:AG64),2)</f>
        <v>0</v>
      </c>
      <c r="AH61" s="115"/>
      <c r="AI61" s="115"/>
      <c r="AJ61" s="115"/>
      <c r="AK61" s="115"/>
      <c r="AL61" s="115"/>
      <c r="AM61" s="115"/>
      <c r="AN61" s="116">
        <f>SUM(AG61,AT61)</f>
        <v>0</v>
      </c>
      <c r="AO61" s="115"/>
      <c r="AP61" s="115"/>
      <c r="AQ61" s="117" t="s">
        <v>80</v>
      </c>
      <c r="AR61" s="118"/>
      <c r="AS61" s="119">
        <f>ROUND(SUM(AS62:AS64),2)</f>
        <v>0</v>
      </c>
      <c r="AT61" s="120">
        <f>ROUND(SUM(AV61:AW61),2)</f>
        <v>0</v>
      </c>
      <c r="AU61" s="121">
        <f>ROUND(SUM(AU62:AU64),5)</f>
        <v>0</v>
      </c>
      <c r="AV61" s="120">
        <f>ROUND(AZ61*L29,2)</f>
        <v>0</v>
      </c>
      <c r="AW61" s="120">
        <f>ROUND(BA61*L30,2)</f>
        <v>0</v>
      </c>
      <c r="AX61" s="120">
        <f>ROUND(BB61*L29,2)</f>
        <v>0</v>
      </c>
      <c r="AY61" s="120">
        <f>ROUND(BC61*L30,2)</f>
        <v>0</v>
      </c>
      <c r="AZ61" s="120">
        <f>ROUND(SUM(AZ62:AZ64),2)</f>
        <v>0</v>
      </c>
      <c r="BA61" s="120">
        <f>ROUND(SUM(BA62:BA64),2)</f>
        <v>0</v>
      </c>
      <c r="BB61" s="120">
        <f>ROUND(SUM(BB62:BB64),2)</f>
        <v>0</v>
      </c>
      <c r="BC61" s="120">
        <f>ROUND(SUM(BC62:BC64),2)</f>
        <v>0</v>
      </c>
      <c r="BD61" s="122">
        <f>ROUND(SUM(BD62:BD64),2)</f>
        <v>0</v>
      </c>
      <c r="BE61" s="7"/>
      <c r="BS61" s="123" t="s">
        <v>72</v>
      </c>
      <c r="BT61" s="123" t="s">
        <v>81</v>
      </c>
      <c r="BU61" s="123" t="s">
        <v>74</v>
      </c>
      <c r="BV61" s="123" t="s">
        <v>75</v>
      </c>
      <c r="BW61" s="123" t="s">
        <v>101</v>
      </c>
      <c r="BX61" s="123" t="s">
        <v>5</v>
      </c>
      <c r="CL61" s="123" t="s">
        <v>19</v>
      </c>
      <c r="CM61" s="123" t="s">
        <v>83</v>
      </c>
    </row>
    <row r="62" s="4" customFormat="1" ht="16.5" customHeight="1">
      <c r="A62" s="111" t="s">
        <v>77</v>
      </c>
      <c r="B62" s="63"/>
      <c r="C62" s="125"/>
      <c r="D62" s="125"/>
      <c r="E62" s="126" t="s">
        <v>102</v>
      </c>
      <c r="F62" s="126"/>
      <c r="G62" s="126"/>
      <c r="H62" s="126"/>
      <c r="I62" s="126"/>
      <c r="J62" s="125"/>
      <c r="K62" s="126" t="s">
        <v>103</v>
      </c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7">
        <f>'05.1 - Elektromontáže'!J32</f>
        <v>0</v>
      </c>
      <c r="AH62" s="125"/>
      <c r="AI62" s="125"/>
      <c r="AJ62" s="125"/>
      <c r="AK62" s="125"/>
      <c r="AL62" s="125"/>
      <c r="AM62" s="125"/>
      <c r="AN62" s="127">
        <f>SUM(AG62,AT62)</f>
        <v>0</v>
      </c>
      <c r="AO62" s="125"/>
      <c r="AP62" s="125"/>
      <c r="AQ62" s="128" t="s">
        <v>88</v>
      </c>
      <c r="AR62" s="65"/>
      <c r="AS62" s="129">
        <v>0</v>
      </c>
      <c r="AT62" s="130">
        <f>ROUND(SUM(AV62:AW62),2)</f>
        <v>0</v>
      </c>
      <c r="AU62" s="131">
        <f>'05.1 - Elektromontáže'!P85</f>
        <v>0</v>
      </c>
      <c r="AV62" s="130">
        <f>'05.1 - Elektromontáže'!J35</f>
        <v>0</v>
      </c>
      <c r="AW62" s="130">
        <f>'05.1 - Elektromontáže'!J36</f>
        <v>0</v>
      </c>
      <c r="AX62" s="130">
        <f>'05.1 - Elektromontáže'!J37</f>
        <v>0</v>
      </c>
      <c r="AY62" s="130">
        <f>'05.1 - Elektromontáže'!J38</f>
        <v>0</v>
      </c>
      <c r="AZ62" s="130">
        <f>'05.1 - Elektromontáže'!F35</f>
        <v>0</v>
      </c>
      <c r="BA62" s="130">
        <f>'05.1 - Elektromontáže'!F36</f>
        <v>0</v>
      </c>
      <c r="BB62" s="130">
        <f>'05.1 - Elektromontáže'!F37</f>
        <v>0</v>
      </c>
      <c r="BC62" s="130">
        <f>'05.1 - Elektromontáže'!F38</f>
        <v>0</v>
      </c>
      <c r="BD62" s="132">
        <f>'05.1 - Elektromontáže'!F39</f>
        <v>0</v>
      </c>
      <c r="BE62" s="4"/>
      <c r="BT62" s="133" t="s">
        <v>83</v>
      </c>
      <c r="BV62" s="133" t="s">
        <v>75</v>
      </c>
      <c r="BW62" s="133" t="s">
        <v>104</v>
      </c>
      <c r="BX62" s="133" t="s">
        <v>101</v>
      </c>
      <c r="CL62" s="133" t="s">
        <v>19</v>
      </c>
    </row>
    <row r="63" s="4" customFormat="1" ht="16.5" customHeight="1">
      <c r="A63" s="111" t="s">
        <v>77</v>
      </c>
      <c r="B63" s="63"/>
      <c r="C63" s="125"/>
      <c r="D63" s="125"/>
      <c r="E63" s="126" t="s">
        <v>105</v>
      </c>
      <c r="F63" s="126"/>
      <c r="G63" s="126"/>
      <c r="H63" s="126"/>
      <c r="I63" s="126"/>
      <c r="J63" s="125"/>
      <c r="K63" s="126" t="s">
        <v>106</v>
      </c>
      <c r="L63" s="126"/>
      <c r="M63" s="126"/>
      <c r="N63" s="126"/>
      <c r="O63" s="126"/>
      <c r="P63" s="126"/>
      <c r="Q63" s="126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  <c r="AD63" s="126"/>
      <c r="AE63" s="126"/>
      <c r="AF63" s="126"/>
      <c r="AG63" s="127">
        <f>'05.2 - Elektromateriál'!J32</f>
        <v>0</v>
      </c>
      <c r="AH63" s="125"/>
      <c r="AI63" s="125"/>
      <c r="AJ63" s="125"/>
      <c r="AK63" s="125"/>
      <c r="AL63" s="125"/>
      <c r="AM63" s="125"/>
      <c r="AN63" s="127">
        <f>SUM(AG63,AT63)</f>
        <v>0</v>
      </c>
      <c r="AO63" s="125"/>
      <c r="AP63" s="125"/>
      <c r="AQ63" s="128" t="s">
        <v>88</v>
      </c>
      <c r="AR63" s="65"/>
      <c r="AS63" s="129">
        <v>0</v>
      </c>
      <c r="AT63" s="130">
        <f>ROUND(SUM(AV63:AW63),2)</f>
        <v>0</v>
      </c>
      <c r="AU63" s="131">
        <f>'05.2 - Elektromateriál'!P85</f>
        <v>0</v>
      </c>
      <c r="AV63" s="130">
        <f>'05.2 - Elektromateriál'!J35</f>
        <v>0</v>
      </c>
      <c r="AW63" s="130">
        <f>'05.2 - Elektromateriál'!J36</f>
        <v>0</v>
      </c>
      <c r="AX63" s="130">
        <f>'05.2 - Elektromateriál'!J37</f>
        <v>0</v>
      </c>
      <c r="AY63" s="130">
        <f>'05.2 - Elektromateriál'!J38</f>
        <v>0</v>
      </c>
      <c r="AZ63" s="130">
        <f>'05.2 - Elektromateriál'!F35</f>
        <v>0</v>
      </c>
      <c r="BA63" s="130">
        <f>'05.2 - Elektromateriál'!F36</f>
        <v>0</v>
      </c>
      <c r="BB63" s="130">
        <f>'05.2 - Elektromateriál'!F37</f>
        <v>0</v>
      </c>
      <c r="BC63" s="130">
        <f>'05.2 - Elektromateriál'!F38</f>
        <v>0</v>
      </c>
      <c r="BD63" s="132">
        <f>'05.2 - Elektromateriál'!F39</f>
        <v>0</v>
      </c>
      <c r="BE63" s="4"/>
      <c r="BT63" s="133" t="s">
        <v>83</v>
      </c>
      <c r="BV63" s="133" t="s">
        <v>75</v>
      </c>
      <c r="BW63" s="133" t="s">
        <v>107</v>
      </c>
      <c r="BX63" s="133" t="s">
        <v>101</v>
      </c>
      <c r="CL63" s="133" t="s">
        <v>19</v>
      </c>
    </row>
    <row r="64" s="4" customFormat="1" ht="16.5" customHeight="1">
      <c r="A64" s="111" t="s">
        <v>77</v>
      </c>
      <c r="B64" s="63"/>
      <c r="C64" s="125"/>
      <c r="D64" s="125"/>
      <c r="E64" s="126" t="s">
        <v>108</v>
      </c>
      <c r="F64" s="126"/>
      <c r="G64" s="126"/>
      <c r="H64" s="126"/>
      <c r="I64" s="126"/>
      <c r="J64" s="125"/>
      <c r="K64" s="126" t="s">
        <v>109</v>
      </c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126"/>
      <c r="W64" s="126"/>
      <c r="X64" s="126"/>
      <c r="Y64" s="126"/>
      <c r="Z64" s="126"/>
      <c r="AA64" s="126"/>
      <c r="AB64" s="126"/>
      <c r="AC64" s="126"/>
      <c r="AD64" s="126"/>
      <c r="AE64" s="126"/>
      <c r="AF64" s="126"/>
      <c r="AG64" s="127">
        <f>'05.3 - Práce v HZS'!J32</f>
        <v>0</v>
      </c>
      <c r="AH64" s="125"/>
      <c r="AI64" s="125"/>
      <c r="AJ64" s="125"/>
      <c r="AK64" s="125"/>
      <c r="AL64" s="125"/>
      <c r="AM64" s="125"/>
      <c r="AN64" s="127">
        <f>SUM(AG64,AT64)</f>
        <v>0</v>
      </c>
      <c r="AO64" s="125"/>
      <c r="AP64" s="125"/>
      <c r="AQ64" s="128" t="s">
        <v>88</v>
      </c>
      <c r="AR64" s="65"/>
      <c r="AS64" s="134">
        <v>0</v>
      </c>
      <c r="AT64" s="135">
        <f>ROUND(SUM(AV64:AW64),2)</f>
        <v>0</v>
      </c>
      <c r="AU64" s="136">
        <f>'05.3 - Práce v HZS'!P85</f>
        <v>0</v>
      </c>
      <c r="AV64" s="135">
        <f>'05.3 - Práce v HZS'!J35</f>
        <v>0</v>
      </c>
      <c r="AW64" s="135">
        <f>'05.3 - Práce v HZS'!J36</f>
        <v>0</v>
      </c>
      <c r="AX64" s="135">
        <f>'05.3 - Práce v HZS'!J37</f>
        <v>0</v>
      </c>
      <c r="AY64" s="135">
        <f>'05.3 - Práce v HZS'!J38</f>
        <v>0</v>
      </c>
      <c r="AZ64" s="135">
        <f>'05.3 - Práce v HZS'!F35</f>
        <v>0</v>
      </c>
      <c r="BA64" s="135">
        <f>'05.3 - Práce v HZS'!F36</f>
        <v>0</v>
      </c>
      <c r="BB64" s="135">
        <f>'05.3 - Práce v HZS'!F37</f>
        <v>0</v>
      </c>
      <c r="BC64" s="135">
        <f>'05.3 - Práce v HZS'!F38</f>
        <v>0</v>
      </c>
      <c r="BD64" s="137">
        <f>'05.3 - Práce v HZS'!F39</f>
        <v>0</v>
      </c>
      <c r="BE64" s="4"/>
      <c r="BT64" s="133" t="s">
        <v>83</v>
      </c>
      <c r="BV64" s="133" t="s">
        <v>75</v>
      </c>
      <c r="BW64" s="133" t="s">
        <v>110</v>
      </c>
      <c r="BX64" s="133" t="s">
        <v>101</v>
      </c>
      <c r="CL64" s="133" t="s">
        <v>19</v>
      </c>
    </row>
    <row r="65" s="2" customFormat="1" ht="30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4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44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  <c r="BD66" s="38"/>
      <c r="BE66" s="38"/>
    </row>
  </sheetData>
  <sheetProtection sheet="1" formatColumns="0" formatRows="0" objects="1" scenarios="1" spinCount="100000" saltValue="B5Dowoz3aP6Kc1BYL0X7eiEMeU65sKViG8XDtjrYontSre4Dn9mhAa7/LznZdxnmYpS+YefNX/R7eyBtkg8kTg==" hashValue="4Sxo11+kmZ1T6Xj4Ncoo4AM8aBblMsXgoPLwXunonRw2hOrAimidy9A1Heli2bel0WjiIAw9ydNI5OopjgwphQ==" algorithmName="SHA-512" password="CC35"/>
  <mergeCells count="78">
    <mergeCell ref="C52:G52"/>
    <mergeCell ref="D56:H56"/>
    <mergeCell ref="D59:H59"/>
    <mergeCell ref="D55:H55"/>
    <mergeCell ref="D60:H60"/>
    <mergeCell ref="D61:H61"/>
    <mergeCell ref="E64:I64"/>
    <mergeCell ref="E58:I58"/>
    <mergeCell ref="E57:I57"/>
    <mergeCell ref="E62:I62"/>
    <mergeCell ref="E63:I63"/>
    <mergeCell ref="I52:AF52"/>
    <mergeCell ref="J61:AF61"/>
    <mergeCell ref="J59:AF59"/>
    <mergeCell ref="J55:AF55"/>
    <mergeCell ref="J56:AF56"/>
    <mergeCell ref="J60:AF60"/>
    <mergeCell ref="K58:AF58"/>
    <mergeCell ref="K62:AF62"/>
    <mergeCell ref="K64:AF64"/>
    <mergeCell ref="K63:AF63"/>
    <mergeCell ref="K57:AF57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57:AM57"/>
    <mergeCell ref="AG64:AM64"/>
    <mergeCell ref="AG63:AM63"/>
    <mergeCell ref="AG62:AM62"/>
    <mergeCell ref="AG52:AM52"/>
    <mergeCell ref="AG60:AM60"/>
    <mergeCell ref="AG61:AM61"/>
    <mergeCell ref="AG58:AM58"/>
    <mergeCell ref="AG56:AM56"/>
    <mergeCell ref="AG59:AM59"/>
    <mergeCell ref="AG55:AM55"/>
    <mergeCell ref="AM47:AN47"/>
    <mergeCell ref="AM49:AP49"/>
    <mergeCell ref="AM50:AP50"/>
    <mergeCell ref="AN52:AP52"/>
    <mergeCell ref="AN62:AP62"/>
    <mergeCell ref="AN57:AP57"/>
    <mergeCell ref="AN58:AP58"/>
    <mergeCell ref="AN59:AP59"/>
    <mergeCell ref="AN60:AP60"/>
    <mergeCell ref="AN63:AP63"/>
    <mergeCell ref="AN56:AP56"/>
    <mergeCell ref="AN64:AP64"/>
    <mergeCell ref="AN55:AP55"/>
    <mergeCell ref="AN61:AP61"/>
    <mergeCell ref="AS49:AT51"/>
    <mergeCell ref="AN54:AP54"/>
  </mergeCells>
  <hyperlinks>
    <hyperlink ref="A55" location="'01 - Stavba'!C2" display="/"/>
    <hyperlink ref="A57" location="'02.1 - ZTI'!C2" display="/"/>
    <hyperlink ref="A58" location="'02.2 - ÚT'!C2" display="/"/>
    <hyperlink ref="A59" location="'03 - Mediplyny'!C2" display="/"/>
    <hyperlink ref="A60" location="'04 - VZT'!C2" display="/"/>
    <hyperlink ref="A62" location="'05.1 - Elektromontáže'!C2" display="/"/>
    <hyperlink ref="A63" location="'05.2 - Elektromateriál'!C2" display="/"/>
    <hyperlink ref="A64" location="'05.3 - Práce v HZS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2" customWidth="1"/>
    <col min="2" max="2" width="1.667969" style="272" customWidth="1"/>
    <col min="3" max="4" width="5" style="272" customWidth="1"/>
    <col min="5" max="5" width="11.66016" style="272" customWidth="1"/>
    <col min="6" max="6" width="9.160156" style="272" customWidth="1"/>
    <col min="7" max="7" width="5" style="272" customWidth="1"/>
    <col min="8" max="8" width="77.83203" style="272" customWidth="1"/>
    <col min="9" max="10" width="20" style="272" customWidth="1"/>
    <col min="11" max="11" width="1.667969" style="272" customWidth="1"/>
  </cols>
  <sheetData>
    <row r="1" s="1" customFormat="1" ht="37.5" customHeight="1"/>
    <row r="2" s="1" customFormat="1" ht="7.5" customHeight="1">
      <c r="B2" s="273"/>
      <c r="C2" s="274"/>
      <c r="D2" s="274"/>
      <c r="E2" s="274"/>
      <c r="F2" s="274"/>
      <c r="G2" s="274"/>
      <c r="H2" s="274"/>
      <c r="I2" s="274"/>
      <c r="J2" s="274"/>
      <c r="K2" s="275"/>
    </row>
    <row r="3" s="15" customFormat="1" ht="45" customHeight="1">
      <c r="B3" s="276"/>
      <c r="C3" s="277" t="s">
        <v>1634</v>
      </c>
      <c r="D3" s="277"/>
      <c r="E3" s="277"/>
      <c r="F3" s="277"/>
      <c r="G3" s="277"/>
      <c r="H3" s="277"/>
      <c r="I3" s="277"/>
      <c r="J3" s="277"/>
      <c r="K3" s="278"/>
    </row>
    <row r="4" s="1" customFormat="1" ht="25.5" customHeight="1">
      <c r="B4" s="279"/>
      <c r="C4" s="280" t="s">
        <v>1635</v>
      </c>
      <c r="D4" s="280"/>
      <c r="E4" s="280"/>
      <c r="F4" s="280"/>
      <c r="G4" s="280"/>
      <c r="H4" s="280"/>
      <c r="I4" s="280"/>
      <c r="J4" s="280"/>
      <c r="K4" s="281"/>
    </row>
    <row r="5" s="1" customFormat="1" ht="5.25" customHeight="1">
      <c r="B5" s="279"/>
      <c r="C5" s="282"/>
      <c r="D5" s="282"/>
      <c r="E5" s="282"/>
      <c r="F5" s="282"/>
      <c r="G5" s="282"/>
      <c r="H5" s="282"/>
      <c r="I5" s="282"/>
      <c r="J5" s="282"/>
      <c r="K5" s="281"/>
    </row>
    <row r="6" s="1" customFormat="1" ht="15" customHeight="1">
      <c r="B6" s="279"/>
      <c r="C6" s="283" t="s">
        <v>1636</v>
      </c>
      <c r="D6" s="283"/>
      <c r="E6" s="283"/>
      <c r="F6" s="283"/>
      <c r="G6" s="283"/>
      <c r="H6" s="283"/>
      <c r="I6" s="283"/>
      <c r="J6" s="283"/>
      <c r="K6" s="281"/>
    </row>
    <row r="7" s="1" customFormat="1" ht="15" customHeight="1">
      <c r="B7" s="284"/>
      <c r="C7" s="283" t="s">
        <v>1637</v>
      </c>
      <c r="D7" s="283"/>
      <c r="E7" s="283"/>
      <c r="F7" s="283"/>
      <c r="G7" s="283"/>
      <c r="H7" s="283"/>
      <c r="I7" s="283"/>
      <c r="J7" s="283"/>
      <c r="K7" s="281"/>
    </row>
    <row r="8" s="1" customFormat="1" ht="12.75" customHeight="1">
      <c r="B8" s="284"/>
      <c r="C8" s="283"/>
      <c r="D8" s="283"/>
      <c r="E8" s="283"/>
      <c r="F8" s="283"/>
      <c r="G8" s="283"/>
      <c r="H8" s="283"/>
      <c r="I8" s="283"/>
      <c r="J8" s="283"/>
      <c r="K8" s="281"/>
    </row>
    <row r="9" s="1" customFormat="1" ht="15" customHeight="1">
      <c r="B9" s="284"/>
      <c r="C9" s="283" t="s">
        <v>1638</v>
      </c>
      <c r="D9" s="283"/>
      <c r="E9" s="283"/>
      <c r="F9" s="283"/>
      <c r="G9" s="283"/>
      <c r="H9" s="283"/>
      <c r="I9" s="283"/>
      <c r="J9" s="283"/>
      <c r="K9" s="281"/>
    </row>
    <row r="10" s="1" customFormat="1" ht="15" customHeight="1">
      <c r="B10" s="284"/>
      <c r="C10" s="283"/>
      <c r="D10" s="283" t="s">
        <v>1639</v>
      </c>
      <c r="E10" s="283"/>
      <c r="F10" s="283"/>
      <c r="G10" s="283"/>
      <c r="H10" s="283"/>
      <c r="I10" s="283"/>
      <c r="J10" s="283"/>
      <c r="K10" s="281"/>
    </row>
    <row r="11" s="1" customFormat="1" ht="15" customHeight="1">
      <c r="B11" s="284"/>
      <c r="C11" s="285"/>
      <c r="D11" s="283" t="s">
        <v>1640</v>
      </c>
      <c r="E11" s="283"/>
      <c r="F11" s="283"/>
      <c r="G11" s="283"/>
      <c r="H11" s="283"/>
      <c r="I11" s="283"/>
      <c r="J11" s="283"/>
      <c r="K11" s="281"/>
    </row>
    <row r="12" s="1" customFormat="1" ht="15" customHeight="1">
      <c r="B12" s="284"/>
      <c r="C12" s="285"/>
      <c r="D12" s="283"/>
      <c r="E12" s="283"/>
      <c r="F12" s="283"/>
      <c r="G12" s="283"/>
      <c r="H12" s="283"/>
      <c r="I12" s="283"/>
      <c r="J12" s="283"/>
      <c r="K12" s="281"/>
    </row>
    <row r="13" s="1" customFormat="1" ht="15" customHeight="1">
      <c r="B13" s="284"/>
      <c r="C13" s="285"/>
      <c r="D13" s="286" t="s">
        <v>1641</v>
      </c>
      <c r="E13" s="283"/>
      <c r="F13" s="283"/>
      <c r="G13" s="283"/>
      <c r="H13" s="283"/>
      <c r="I13" s="283"/>
      <c r="J13" s="283"/>
      <c r="K13" s="281"/>
    </row>
    <row r="14" s="1" customFormat="1" ht="12.75" customHeight="1">
      <c r="B14" s="284"/>
      <c r="C14" s="285"/>
      <c r="D14" s="285"/>
      <c r="E14" s="285"/>
      <c r="F14" s="285"/>
      <c r="G14" s="285"/>
      <c r="H14" s="285"/>
      <c r="I14" s="285"/>
      <c r="J14" s="285"/>
      <c r="K14" s="281"/>
    </row>
    <row r="15" s="1" customFormat="1" ht="15" customHeight="1">
      <c r="B15" s="284"/>
      <c r="C15" s="285"/>
      <c r="D15" s="283" t="s">
        <v>1642</v>
      </c>
      <c r="E15" s="283"/>
      <c r="F15" s="283"/>
      <c r="G15" s="283"/>
      <c r="H15" s="283"/>
      <c r="I15" s="283"/>
      <c r="J15" s="283"/>
      <c r="K15" s="281"/>
    </row>
    <row r="16" s="1" customFormat="1" ht="15" customHeight="1">
      <c r="B16" s="284"/>
      <c r="C16" s="285"/>
      <c r="D16" s="283" t="s">
        <v>1643</v>
      </c>
      <c r="E16" s="283"/>
      <c r="F16" s="283"/>
      <c r="G16" s="283"/>
      <c r="H16" s="283"/>
      <c r="I16" s="283"/>
      <c r="J16" s="283"/>
      <c r="K16" s="281"/>
    </row>
    <row r="17" s="1" customFormat="1" ht="15" customHeight="1">
      <c r="B17" s="284"/>
      <c r="C17" s="285"/>
      <c r="D17" s="283" t="s">
        <v>1644</v>
      </c>
      <c r="E17" s="283"/>
      <c r="F17" s="283"/>
      <c r="G17" s="283"/>
      <c r="H17" s="283"/>
      <c r="I17" s="283"/>
      <c r="J17" s="283"/>
      <c r="K17" s="281"/>
    </row>
    <row r="18" s="1" customFormat="1" ht="15" customHeight="1">
      <c r="B18" s="284"/>
      <c r="C18" s="285"/>
      <c r="D18" s="285"/>
      <c r="E18" s="287" t="s">
        <v>80</v>
      </c>
      <c r="F18" s="283" t="s">
        <v>1645</v>
      </c>
      <c r="G18" s="283"/>
      <c r="H18" s="283"/>
      <c r="I18" s="283"/>
      <c r="J18" s="283"/>
      <c r="K18" s="281"/>
    </row>
    <row r="19" s="1" customFormat="1" ht="15" customHeight="1">
      <c r="B19" s="284"/>
      <c r="C19" s="285"/>
      <c r="D19" s="285"/>
      <c r="E19" s="287" t="s">
        <v>1646</v>
      </c>
      <c r="F19" s="283" t="s">
        <v>1647</v>
      </c>
      <c r="G19" s="283"/>
      <c r="H19" s="283"/>
      <c r="I19" s="283"/>
      <c r="J19" s="283"/>
      <c r="K19" s="281"/>
    </row>
    <row r="20" s="1" customFormat="1" ht="15" customHeight="1">
      <c r="B20" s="284"/>
      <c r="C20" s="285"/>
      <c r="D20" s="285"/>
      <c r="E20" s="287" t="s">
        <v>1648</v>
      </c>
      <c r="F20" s="283" t="s">
        <v>1649</v>
      </c>
      <c r="G20" s="283"/>
      <c r="H20" s="283"/>
      <c r="I20" s="283"/>
      <c r="J20" s="283"/>
      <c r="K20" s="281"/>
    </row>
    <row r="21" s="1" customFormat="1" ht="15" customHeight="1">
      <c r="B21" s="284"/>
      <c r="C21" s="285"/>
      <c r="D21" s="285"/>
      <c r="E21" s="287" t="s">
        <v>1650</v>
      </c>
      <c r="F21" s="283" t="s">
        <v>1651</v>
      </c>
      <c r="G21" s="283"/>
      <c r="H21" s="283"/>
      <c r="I21" s="283"/>
      <c r="J21" s="283"/>
      <c r="K21" s="281"/>
    </row>
    <row r="22" s="1" customFormat="1" ht="15" customHeight="1">
      <c r="B22" s="284"/>
      <c r="C22" s="285"/>
      <c r="D22" s="285"/>
      <c r="E22" s="287" t="s">
        <v>1652</v>
      </c>
      <c r="F22" s="283" t="s">
        <v>1653</v>
      </c>
      <c r="G22" s="283"/>
      <c r="H22" s="283"/>
      <c r="I22" s="283"/>
      <c r="J22" s="283"/>
      <c r="K22" s="281"/>
    </row>
    <row r="23" s="1" customFormat="1" ht="15" customHeight="1">
      <c r="B23" s="284"/>
      <c r="C23" s="285"/>
      <c r="D23" s="285"/>
      <c r="E23" s="287" t="s">
        <v>88</v>
      </c>
      <c r="F23" s="283" t="s">
        <v>1654</v>
      </c>
      <c r="G23" s="283"/>
      <c r="H23" s="283"/>
      <c r="I23" s="283"/>
      <c r="J23" s="283"/>
      <c r="K23" s="281"/>
    </row>
    <row r="24" s="1" customFormat="1" ht="12.75" customHeight="1">
      <c r="B24" s="284"/>
      <c r="C24" s="285"/>
      <c r="D24" s="285"/>
      <c r="E24" s="285"/>
      <c r="F24" s="285"/>
      <c r="G24" s="285"/>
      <c r="H24" s="285"/>
      <c r="I24" s="285"/>
      <c r="J24" s="285"/>
      <c r="K24" s="281"/>
    </row>
    <row r="25" s="1" customFormat="1" ht="15" customHeight="1">
      <c r="B25" s="284"/>
      <c r="C25" s="283" t="s">
        <v>1655</v>
      </c>
      <c r="D25" s="283"/>
      <c r="E25" s="283"/>
      <c r="F25" s="283"/>
      <c r="G25" s="283"/>
      <c r="H25" s="283"/>
      <c r="I25" s="283"/>
      <c r="J25" s="283"/>
      <c r="K25" s="281"/>
    </row>
    <row r="26" s="1" customFormat="1" ht="15" customHeight="1">
      <c r="B26" s="284"/>
      <c r="C26" s="283" t="s">
        <v>1656</v>
      </c>
      <c r="D26" s="283"/>
      <c r="E26" s="283"/>
      <c r="F26" s="283"/>
      <c r="G26" s="283"/>
      <c r="H26" s="283"/>
      <c r="I26" s="283"/>
      <c r="J26" s="283"/>
      <c r="K26" s="281"/>
    </row>
    <row r="27" s="1" customFormat="1" ht="15" customHeight="1">
      <c r="B27" s="284"/>
      <c r="C27" s="283"/>
      <c r="D27" s="283" t="s">
        <v>1657</v>
      </c>
      <c r="E27" s="283"/>
      <c r="F27" s="283"/>
      <c r="G27" s="283"/>
      <c r="H27" s="283"/>
      <c r="I27" s="283"/>
      <c r="J27" s="283"/>
      <c r="K27" s="281"/>
    </row>
    <row r="28" s="1" customFormat="1" ht="15" customHeight="1">
      <c r="B28" s="284"/>
      <c r="C28" s="285"/>
      <c r="D28" s="283" t="s">
        <v>1658</v>
      </c>
      <c r="E28" s="283"/>
      <c r="F28" s="283"/>
      <c r="G28" s="283"/>
      <c r="H28" s="283"/>
      <c r="I28" s="283"/>
      <c r="J28" s="283"/>
      <c r="K28" s="281"/>
    </row>
    <row r="29" s="1" customFormat="1" ht="12.75" customHeight="1">
      <c r="B29" s="284"/>
      <c r="C29" s="285"/>
      <c r="D29" s="285"/>
      <c r="E29" s="285"/>
      <c r="F29" s="285"/>
      <c r="G29" s="285"/>
      <c r="H29" s="285"/>
      <c r="I29" s="285"/>
      <c r="J29" s="285"/>
      <c r="K29" s="281"/>
    </row>
    <row r="30" s="1" customFormat="1" ht="15" customHeight="1">
      <c r="B30" s="284"/>
      <c r="C30" s="285"/>
      <c r="D30" s="283" t="s">
        <v>1659</v>
      </c>
      <c r="E30" s="283"/>
      <c r="F30" s="283"/>
      <c r="G30" s="283"/>
      <c r="H30" s="283"/>
      <c r="I30" s="283"/>
      <c r="J30" s="283"/>
      <c r="K30" s="281"/>
    </row>
    <row r="31" s="1" customFormat="1" ht="15" customHeight="1">
      <c r="B31" s="284"/>
      <c r="C31" s="285"/>
      <c r="D31" s="283" t="s">
        <v>1660</v>
      </c>
      <c r="E31" s="283"/>
      <c r="F31" s="283"/>
      <c r="G31" s="283"/>
      <c r="H31" s="283"/>
      <c r="I31" s="283"/>
      <c r="J31" s="283"/>
      <c r="K31" s="281"/>
    </row>
    <row r="32" s="1" customFormat="1" ht="12.75" customHeight="1">
      <c r="B32" s="284"/>
      <c r="C32" s="285"/>
      <c r="D32" s="285"/>
      <c r="E32" s="285"/>
      <c r="F32" s="285"/>
      <c r="G32" s="285"/>
      <c r="H32" s="285"/>
      <c r="I32" s="285"/>
      <c r="J32" s="285"/>
      <c r="K32" s="281"/>
    </row>
    <row r="33" s="1" customFormat="1" ht="15" customHeight="1">
      <c r="B33" s="284"/>
      <c r="C33" s="285"/>
      <c r="D33" s="283" t="s">
        <v>1661</v>
      </c>
      <c r="E33" s="283"/>
      <c r="F33" s="283"/>
      <c r="G33" s="283"/>
      <c r="H33" s="283"/>
      <c r="I33" s="283"/>
      <c r="J33" s="283"/>
      <c r="K33" s="281"/>
    </row>
    <row r="34" s="1" customFormat="1" ht="15" customHeight="1">
      <c r="B34" s="284"/>
      <c r="C34" s="285"/>
      <c r="D34" s="283" t="s">
        <v>1662</v>
      </c>
      <c r="E34" s="283"/>
      <c r="F34" s="283"/>
      <c r="G34" s="283"/>
      <c r="H34" s="283"/>
      <c r="I34" s="283"/>
      <c r="J34" s="283"/>
      <c r="K34" s="281"/>
    </row>
    <row r="35" s="1" customFormat="1" ht="15" customHeight="1">
      <c r="B35" s="284"/>
      <c r="C35" s="285"/>
      <c r="D35" s="283" t="s">
        <v>1663</v>
      </c>
      <c r="E35" s="283"/>
      <c r="F35" s="283"/>
      <c r="G35" s="283"/>
      <c r="H35" s="283"/>
      <c r="I35" s="283"/>
      <c r="J35" s="283"/>
      <c r="K35" s="281"/>
    </row>
    <row r="36" s="1" customFormat="1" ht="15" customHeight="1">
      <c r="B36" s="284"/>
      <c r="C36" s="285"/>
      <c r="D36" s="283"/>
      <c r="E36" s="286" t="s">
        <v>134</v>
      </c>
      <c r="F36" s="283"/>
      <c r="G36" s="283" t="s">
        <v>1664</v>
      </c>
      <c r="H36" s="283"/>
      <c r="I36" s="283"/>
      <c r="J36" s="283"/>
      <c r="K36" s="281"/>
    </row>
    <row r="37" s="1" customFormat="1" ht="30.75" customHeight="1">
      <c r="B37" s="284"/>
      <c r="C37" s="285"/>
      <c r="D37" s="283"/>
      <c r="E37" s="286" t="s">
        <v>1665</v>
      </c>
      <c r="F37" s="283"/>
      <c r="G37" s="283" t="s">
        <v>1666</v>
      </c>
      <c r="H37" s="283"/>
      <c r="I37" s="283"/>
      <c r="J37" s="283"/>
      <c r="K37" s="281"/>
    </row>
    <row r="38" s="1" customFormat="1" ht="15" customHeight="1">
      <c r="B38" s="284"/>
      <c r="C38" s="285"/>
      <c r="D38" s="283"/>
      <c r="E38" s="286" t="s">
        <v>54</v>
      </c>
      <c r="F38" s="283"/>
      <c r="G38" s="283" t="s">
        <v>1667</v>
      </c>
      <c r="H38" s="283"/>
      <c r="I38" s="283"/>
      <c r="J38" s="283"/>
      <c r="K38" s="281"/>
    </row>
    <row r="39" s="1" customFormat="1" ht="15" customHeight="1">
      <c r="B39" s="284"/>
      <c r="C39" s="285"/>
      <c r="D39" s="283"/>
      <c r="E39" s="286" t="s">
        <v>55</v>
      </c>
      <c r="F39" s="283"/>
      <c r="G39" s="283" t="s">
        <v>1668</v>
      </c>
      <c r="H39" s="283"/>
      <c r="I39" s="283"/>
      <c r="J39" s="283"/>
      <c r="K39" s="281"/>
    </row>
    <row r="40" s="1" customFormat="1" ht="15" customHeight="1">
      <c r="B40" s="284"/>
      <c r="C40" s="285"/>
      <c r="D40" s="283"/>
      <c r="E40" s="286" t="s">
        <v>135</v>
      </c>
      <c r="F40" s="283"/>
      <c r="G40" s="283" t="s">
        <v>1669</v>
      </c>
      <c r="H40" s="283"/>
      <c r="I40" s="283"/>
      <c r="J40" s="283"/>
      <c r="K40" s="281"/>
    </row>
    <row r="41" s="1" customFormat="1" ht="15" customHeight="1">
      <c r="B41" s="284"/>
      <c r="C41" s="285"/>
      <c r="D41" s="283"/>
      <c r="E41" s="286" t="s">
        <v>136</v>
      </c>
      <c r="F41" s="283"/>
      <c r="G41" s="283" t="s">
        <v>1670</v>
      </c>
      <c r="H41" s="283"/>
      <c r="I41" s="283"/>
      <c r="J41" s="283"/>
      <c r="K41" s="281"/>
    </row>
    <row r="42" s="1" customFormat="1" ht="15" customHeight="1">
      <c r="B42" s="284"/>
      <c r="C42" s="285"/>
      <c r="D42" s="283"/>
      <c r="E42" s="286" t="s">
        <v>1671</v>
      </c>
      <c r="F42" s="283"/>
      <c r="G42" s="283" t="s">
        <v>1672</v>
      </c>
      <c r="H42" s="283"/>
      <c r="I42" s="283"/>
      <c r="J42" s="283"/>
      <c r="K42" s="281"/>
    </row>
    <row r="43" s="1" customFormat="1" ht="15" customHeight="1">
      <c r="B43" s="284"/>
      <c r="C43" s="285"/>
      <c r="D43" s="283"/>
      <c r="E43" s="286"/>
      <c r="F43" s="283"/>
      <c r="G43" s="283" t="s">
        <v>1673</v>
      </c>
      <c r="H43" s="283"/>
      <c r="I43" s="283"/>
      <c r="J43" s="283"/>
      <c r="K43" s="281"/>
    </row>
    <row r="44" s="1" customFormat="1" ht="15" customHeight="1">
      <c r="B44" s="284"/>
      <c r="C44" s="285"/>
      <c r="D44" s="283"/>
      <c r="E44" s="286" t="s">
        <v>1674</v>
      </c>
      <c r="F44" s="283"/>
      <c r="G44" s="283" t="s">
        <v>1675</v>
      </c>
      <c r="H44" s="283"/>
      <c r="I44" s="283"/>
      <c r="J44" s="283"/>
      <c r="K44" s="281"/>
    </row>
    <row r="45" s="1" customFormat="1" ht="15" customHeight="1">
      <c r="B45" s="284"/>
      <c r="C45" s="285"/>
      <c r="D45" s="283"/>
      <c r="E45" s="286" t="s">
        <v>138</v>
      </c>
      <c r="F45" s="283"/>
      <c r="G45" s="283" t="s">
        <v>1676</v>
      </c>
      <c r="H45" s="283"/>
      <c r="I45" s="283"/>
      <c r="J45" s="283"/>
      <c r="K45" s="281"/>
    </row>
    <row r="46" s="1" customFormat="1" ht="12.75" customHeight="1">
      <c r="B46" s="284"/>
      <c r="C46" s="285"/>
      <c r="D46" s="283"/>
      <c r="E46" s="283"/>
      <c r="F46" s="283"/>
      <c r="G46" s="283"/>
      <c r="H46" s="283"/>
      <c r="I46" s="283"/>
      <c r="J46" s="283"/>
      <c r="K46" s="281"/>
    </row>
    <row r="47" s="1" customFormat="1" ht="15" customHeight="1">
      <c r="B47" s="284"/>
      <c r="C47" s="285"/>
      <c r="D47" s="283" t="s">
        <v>1677</v>
      </c>
      <c r="E47" s="283"/>
      <c r="F47" s="283"/>
      <c r="G47" s="283"/>
      <c r="H47" s="283"/>
      <c r="I47" s="283"/>
      <c r="J47" s="283"/>
      <c r="K47" s="281"/>
    </row>
    <row r="48" s="1" customFormat="1" ht="15" customHeight="1">
      <c r="B48" s="284"/>
      <c r="C48" s="285"/>
      <c r="D48" s="285"/>
      <c r="E48" s="283" t="s">
        <v>1678</v>
      </c>
      <c r="F48" s="283"/>
      <c r="G48" s="283"/>
      <c r="H48" s="283"/>
      <c r="I48" s="283"/>
      <c r="J48" s="283"/>
      <c r="K48" s="281"/>
    </row>
    <row r="49" s="1" customFormat="1" ht="15" customHeight="1">
      <c r="B49" s="284"/>
      <c r="C49" s="285"/>
      <c r="D49" s="285"/>
      <c r="E49" s="283" t="s">
        <v>1679</v>
      </c>
      <c r="F49" s="283"/>
      <c r="G49" s="283"/>
      <c r="H49" s="283"/>
      <c r="I49" s="283"/>
      <c r="J49" s="283"/>
      <c r="K49" s="281"/>
    </row>
    <row r="50" s="1" customFormat="1" ht="15" customHeight="1">
      <c r="B50" s="284"/>
      <c r="C50" s="285"/>
      <c r="D50" s="285"/>
      <c r="E50" s="283" t="s">
        <v>1680</v>
      </c>
      <c r="F50" s="283"/>
      <c r="G50" s="283"/>
      <c r="H50" s="283"/>
      <c r="I50" s="283"/>
      <c r="J50" s="283"/>
      <c r="K50" s="281"/>
    </row>
    <row r="51" s="1" customFormat="1" ht="15" customHeight="1">
      <c r="B51" s="284"/>
      <c r="C51" s="285"/>
      <c r="D51" s="283" t="s">
        <v>1681</v>
      </c>
      <c r="E51" s="283"/>
      <c r="F51" s="283"/>
      <c r="G51" s="283"/>
      <c r="H51" s="283"/>
      <c r="I51" s="283"/>
      <c r="J51" s="283"/>
      <c r="K51" s="281"/>
    </row>
    <row r="52" s="1" customFormat="1" ht="25.5" customHeight="1">
      <c r="B52" s="279"/>
      <c r="C52" s="280" t="s">
        <v>1682</v>
      </c>
      <c r="D52" s="280"/>
      <c r="E52" s="280"/>
      <c r="F52" s="280"/>
      <c r="G52" s="280"/>
      <c r="H52" s="280"/>
      <c r="I52" s="280"/>
      <c r="J52" s="280"/>
      <c r="K52" s="281"/>
    </row>
    <row r="53" s="1" customFormat="1" ht="5.25" customHeight="1">
      <c r="B53" s="279"/>
      <c r="C53" s="282"/>
      <c r="D53" s="282"/>
      <c r="E53" s="282"/>
      <c r="F53" s="282"/>
      <c r="G53" s="282"/>
      <c r="H53" s="282"/>
      <c r="I53" s="282"/>
      <c r="J53" s="282"/>
      <c r="K53" s="281"/>
    </row>
    <row r="54" s="1" customFormat="1" ht="15" customHeight="1">
      <c r="B54" s="279"/>
      <c r="C54" s="283" t="s">
        <v>1683</v>
      </c>
      <c r="D54" s="283"/>
      <c r="E54" s="283"/>
      <c r="F54" s="283"/>
      <c r="G54" s="283"/>
      <c r="H54" s="283"/>
      <c r="I54" s="283"/>
      <c r="J54" s="283"/>
      <c r="K54" s="281"/>
    </row>
    <row r="55" s="1" customFormat="1" ht="15" customHeight="1">
      <c r="B55" s="279"/>
      <c r="C55" s="283" t="s">
        <v>1684</v>
      </c>
      <c r="D55" s="283"/>
      <c r="E55" s="283"/>
      <c r="F55" s="283"/>
      <c r="G55" s="283"/>
      <c r="H55" s="283"/>
      <c r="I55" s="283"/>
      <c r="J55" s="283"/>
      <c r="K55" s="281"/>
    </row>
    <row r="56" s="1" customFormat="1" ht="12.75" customHeight="1">
      <c r="B56" s="279"/>
      <c r="C56" s="283"/>
      <c r="D56" s="283"/>
      <c r="E56" s="283"/>
      <c r="F56" s="283"/>
      <c r="G56" s="283"/>
      <c r="H56" s="283"/>
      <c r="I56" s="283"/>
      <c r="J56" s="283"/>
      <c r="K56" s="281"/>
    </row>
    <row r="57" s="1" customFormat="1" ht="15" customHeight="1">
      <c r="B57" s="279"/>
      <c r="C57" s="283" t="s">
        <v>1685</v>
      </c>
      <c r="D57" s="283"/>
      <c r="E57" s="283"/>
      <c r="F57" s="283"/>
      <c r="G57" s="283"/>
      <c r="H57" s="283"/>
      <c r="I57" s="283"/>
      <c r="J57" s="283"/>
      <c r="K57" s="281"/>
    </row>
    <row r="58" s="1" customFormat="1" ht="15" customHeight="1">
      <c r="B58" s="279"/>
      <c r="C58" s="285"/>
      <c r="D58" s="283" t="s">
        <v>1686</v>
      </c>
      <c r="E58" s="283"/>
      <c r="F58" s="283"/>
      <c r="G58" s="283"/>
      <c r="H58" s="283"/>
      <c r="I58" s="283"/>
      <c r="J58" s="283"/>
      <c r="K58" s="281"/>
    </row>
    <row r="59" s="1" customFormat="1" ht="15" customHeight="1">
      <c r="B59" s="279"/>
      <c r="C59" s="285"/>
      <c r="D59" s="283" t="s">
        <v>1687</v>
      </c>
      <c r="E59" s="283"/>
      <c r="F59" s="283"/>
      <c r="G59" s="283"/>
      <c r="H59" s="283"/>
      <c r="I59" s="283"/>
      <c r="J59" s="283"/>
      <c r="K59" s="281"/>
    </row>
    <row r="60" s="1" customFormat="1" ht="15" customHeight="1">
      <c r="B60" s="279"/>
      <c r="C60" s="285"/>
      <c r="D60" s="283" t="s">
        <v>1688</v>
      </c>
      <c r="E60" s="283"/>
      <c r="F60" s="283"/>
      <c r="G60" s="283"/>
      <c r="H60" s="283"/>
      <c r="I60" s="283"/>
      <c r="J60" s="283"/>
      <c r="K60" s="281"/>
    </row>
    <row r="61" s="1" customFormat="1" ht="15" customHeight="1">
      <c r="B61" s="279"/>
      <c r="C61" s="285"/>
      <c r="D61" s="283" t="s">
        <v>1689</v>
      </c>
      <c r="E61" s="283"/>
      <c r="F61" s="283"/>
      <c r="G61" s="283"/>
      <c r="H61" s="283"/>
      <c r="I61" s="283"/>
      <c r="J61" s="283"/>
      <c r="K61" s="281"/>
    </row>
    <row r="62" s="1" customFormat="1" ht="15" customHeight="1">
      <c r="B62" s="279"/>
      <c r="C62" s="285"/>
      <c r="D62" s="288" t="s">
        <v>1690</v>
      </c>
      <c r="E62" s="288"/>
      <c r="F62" s="288"/>
      <c r="G62" s="288"/>
      <c r="H62" s="288"/>
      <c r="I62" s="288"/>
      <c r="J62" s="288"/>
      <c r="K62" s="281"/>
    </row>
    <row r="63" s="1" customFormat="1" ht="15" customHeight="1">
      <c r="B63" s="279"/>
      <c r="C63" s="285"/>
      <c r="D63" s="283" t="s">
        <v>1691</v>
      </c>
      <c r="E63" s="283"/>
      <c r="F63" s="283"/>
      <c r="G63" s="283"/>
      <c r="H63" s="283"/>
      <c r="I63" s="283"/>
      <c r="J63" s="283"/>
      <c r="K63" s="281"/>
    </row>
    <row r="64" s="1" customFormat="1" ht="12.75" customHeight="1">
      <c r="B64" s="279"/>
      <c r="C64" s="285"/>
      <c r="D64" s="285"/>
      <c r="E64" s="289"/>
      <c r="F64" s="285"/>
      <c r="G64" s="285"/>
      <c r="H64" s="285"/>
      <c r="I64" s="285"/>
      <c r="J64" s="285"/>
      <c r="K64" s="281"/>
    </row>
    <row r="65" s="1" customFormat="1" ht="15" customHeight="1">
      <c r="B65" s="279"/>
      <c r="C65" s="285"/>
      <c r="D65" s="283" t="s">
        <v>1692</v>
      </c>
      <c r="E65" s="283"/>
      <c r="F65" s="283"/>
      <c r="G65" s="283"/>
      <c r="H65" s="283"/>
      <c r="I65" s="283"/>
      <c r="J65" s="283"/>
      <c r="K65" s="281"/>
    </row>
    <row r="66" s="1" customFormat="1" ht="15" customHeight="1">
      <c r="B66" s="279"/>
      <c r="C66" s="285"/>
      <c r="D66" s="288" t="s">
        <v>1693</v>
      </c>
      <c r="E66" s="288"/>
      <c r="F66" s="288"/>
      <c r="G66" s="288"/>
      <c r="H66" s="288"/>
      <c r="I66" s="288"/>
      <c r="J66" s="288"/>
      <c r="K66" s="281"/>
    </row>
    <row r="67" s="1" customFormat="1" ht="15" customHeight="1">
      <c r="B67" s="279"/>
      <c r="C67" s="285"/>
      <c r="D67" s="283" t="s">
        <v>1694</v>
      </c>
      <c r="E67" s="283"/>
      <c r="F67" s="283"/>
      <c r="G67" s="283"/>
      <c r="H67" s="283"/>
      <c r="I67" s="283"/>
      <c r="J67" s="283"/>
      <c r="K67" s="281"/>
    </row>
    <row r="68" s="1" customFormat="1" ht="15" customHeight="1">
      <c r="B68" s="279"/>
      <c r="C68" s="285"/>
      <c r="D68" s="283" t="s">
        <v>1695</v>
      </c>
      <c r="E68" s="283"/>
      <c r="F68" s="283"/>
      <c r="G68" s="283"/>
      <c r="H68" s="283"/>
      <c r="I68" s="283"/>
      <c r="J68" s="283"/>
      <c r="K68" s="281"/>
    </row>
    <row r="69" s="1" customFormat="1" ht="15" customHeight="1">
      <c r="B69" s="279"/>
      <c r="C69" s="285"/>
      <c r="D69" s="283" t="s">
        <v>1696</v>
      </c>
      <c r="E69" s="283"/>
      <c r="F69" s="283"/>
      <c r="G69" s="283"/>
      <c r="H69" s="283"/>
      <c r="I69" s="283"/>
      <c r="J69" s="283"/>
      <c r="K69" s="281"/>
    </row>
    <row r="70" s="1" customFormat="1" ht="15" customHeight="1">
      <c r="B70" s="279"/>
      <c r="C70" s="285"/>
      <c r="D70" s="283" t="s">
        <v>1697</v>
      </c>
      <c r="E70" s="283"/>
      <c r="F70" s="283"/>
      <c r="G70" s="283"/>
      <c r="H70" s="283"/>
      <c r="I70" s="283"/>
      <c r="J70" s="283"/>
      <c r="K70" s="281"/>
    </row>
    <row r="71" s="1" customFormat="1" ht="12.75" customHeight="1">
      <c r="B71" s="290"/>
      <c r="C71" s="291"/>
      <c r="D71" s="291"/>
      <c r="E71" s="291"/>
      <c r="F71" s="291"/>
      <c r="G71" s="291"/>
      <c r="H71" s="291"/>
      <c r="I71" s="291"/>
      <c r="J71" s="291"/>
      <c r="K71" s="292"/>
    </row>
    <row r="72" s="1" customFormat="1" ht="18.75" customHeight="1">
      <c r="B72" s="293"/>
      <c r="C72" s="293"/>
      <c r="D72" s="293"/>
      <c r="E72" s="293"/>
      <c r="F72" s="293"/>
      <c r="G72" s="293"/>
      <c r="H72" s="293"/>
      <c r="I72" s="293"/>
      <c r="J72" s="293"/>
      <c r="K72" s="294"/>
    </row>
    <row r="73" s="1" customFormat="1" ht="18.75" customHeight="1">
      <c r="B73" s="294"/>
      <c r="C73" s="294"/>
      <c r="D73" s="294"/>
      <c r="E73" s="294"/>
      <c r="F73" s="294"/>
      <c r="G73" s="294"/>
      <c r="H73" s="294"/>
      <c r="I73" s="294"/>
      <c r="J73" s="294"/>
      <c r="K73" s="294"/>
    </row>
    <row r="74" s="1" customFormat="1" ht="7.5" customHeight="1">
      <c r="B74" s="295"/>
      <c r="C74" s="296"/>
      <c r="D74" s="296"/>
      <c r="E74" s="296"/>
      <c r="F74" s="296"/>
      <c r="G74" s="296"/>
      <c r="H74" s="296"/>
      <c r="I74" s="296"/>
      <c r="J74" s="296"/>
      <c r="K74" s="297"/>
    </row>
    <row r="75" s="1" customFormat="1" ht="45" customHeight="1">
      <c r="B75" s="298"/>
      <c r="C75" s="299" t="s">
        <v>1698</v>
      </c>
      <c r="D75" s="299"/>
      <c r="E75" s="299"/>
      <c r="F75" s="299"/>
      <c r="G75" s="299"/>
      <c r="H75" s="299"/>
      <c r="I75" s="299"/>
      <c r="J75" s="299"/>
      <c r="K75" s="300"/>
    </row>
    <row r="76" s="1" customFormat="1" ht="17.25" customHeight="1">
      <c r="B76" s="298"/>
      <c r="C76" s="301" t="s">
        <v>1699</v>
      </c>
      <c r="D76" s="301"/>
      <c r="E76" s="301"/>
      <c r="F76" s="301" t="s">
        <v>1700</v>
      </c>
      <c r="G76" s="302"/>
      <c r="H76" s="301" t="s">
        <v>55</v>
      </c>
      <c r="I76" s="301" t="s">
        <v>58</v>
      </c>
      <c r="J76" s="301" t="s">
        <v>1701</v>
      </c>
      <c r="K76" s="300"/>
    </row>
    <row r="77" s="1" customFormat="1" ht="17.25" customHeight="1">
      <c r="B77" s="298"/>
      <c r="C77" s="303" t="s">
        <v>1702</v>
      </c>
      <c r="D77" s="303"/>
      <c r="E77" s="303"/>
      <c r="F77" s="304" t="s">
        <v>1703</v>
      </c>
      <c r="G77" s="305"/>
      <c r="H77" s="303"/>
      <c r="I77" s="303"/>
      <c r="J77" s="303" t="s">
        <v>1704</v>
      </c>
      <c r="K77" s="300"/>
    </row>
    <row r="78" s="1" customFormat="1" ht="5.25" customHeight="1">
      <c r="B78" s="298"/>
      <c r="C78" s="306"/>
      <c r="D78" s="306"/>
      <c r="E78" s="306"/>
      <c r="F78" s="306"/>
      <c r="G78" s="307"/>
      <c r="H78" s="306"/>
      <c r="I78" s="306"/>
      <c r="J78" s="306"/>
      <c r="K78" s="300"/>
    </row>
    <row r="79" s="1" customFormat="1" ht="15" customHeight="1">
      <c r="B79" s="298"/>
      <c r="C79" s="286" t="s">
        <v>54</v>
      </c>
      <c r="D79" s="308"/>
      <c r="E79" s="308"/>
      <c r="F79" s="309" t="s">
        <v>1705</v>
      </c>
      <c r="G79" s="310"/>
      <c r="H79" s="286" t="s">
        <v>1706</v>
      </c>
      <c r="I79" s="286" t="s">
        <v>1707</v>
      </c>
      <c r="J79" s="286">
        <v>20</v>
      </c>
      <c r="K79" s="300"/>
    </row>
    <row r="80" s="1" customFormat="1" ht="15" customHeight="1">
      <c r="B80" s="298"/>
      <c r="C80" s="286" t="s">
        <v>79</v>
      </c>
      <c r="D80" s="286"/>
      <c r="E80" s="286"/>
      <c r="F80" s="309" t="s">
        <v>1705</v>
      </c>
      <c r="G80" s="310"/>
      <c r="H80" s="286" t="s">
        <v>1708</v>
      </c>
      <c r="I80" s="286" t="s">
        <v>1707</v>
      </c>
      <c r="J80" s="286">
        <v>120</v>
      </c>
      <c r="K80" s="300"/>
    </row>
    <row r="81" s="1" customFormat="1" ht="15" customHeight="1">
      <c r="B81" s="311"/>
      <c r="C81" s="286" t="s">
        <v>1709</v>
      </c>
      <c r="D81" s="286"/>
      <c r="E81" s="286"/>
      <c r="F81" s="309" t="s">
        <v>1710</v>
      </c>
      <c r="G81" s="310"/>
      <c r="H81" s="286" t="s">
        <v>1711</v>
      </c>
      <c r="I81" s="286" t="s">
        <v>1707</v>
      </c>
      <c r="J81" s="286">
        <v>50</v>
      </c>
      <c r="K81" s="300"/>
    </row>
    <row r="82" s="1" customFormat="1" ht="15" customHeight="1">
      <c r="B82" s="311"/>
      <c r="C82" s="286" t="s">
        <v>1712</v>
      </c>
      <c r="D82" s="286"/>
      <c r="E82" s="286"/>
      <c r="F82" s="309" t="s">
        <v>1705</v>
      </c>
      <c r="G82" s="310"/>
      <c r="H82" s="286" t="s">
        <v>1713</v>
      </c>
      <c r="I82" s="286" t="s">
        <v>1714</v>
      </c>
      <c r="J82" s="286"/>
      <c r="K82" s="300"/>
    </row>
    <row r="83" s="1" customFormat="1" ht="15" customHeight="1">
      <c r="B83" s="311"/>
      <c r="C83" s="312" t="s">
        <v>1715</v>
      </c>
      <c r="D83" s="312"/>
      <c r="E83" s="312"/>
      <c r="F83" s="313" t="s">
        <v>1710</v>
      </c>
      <c r="G83" s="312"/>
      <c r="H83" s="312" t="s">
        <v>1716</v>
      </c>
      <c r="I83" s="312" t="s">
        <v>1707</v>
      </c>
      <c r="J83" s="312">
        <v>15</v>
      </c>
      <c r="K83" s="300"/>
    </row>
    <row r="84" s="1" customFormat="1" ht="15" customHeight="1">
      <c r="B84" s="311"/>
      <c r="C84" s="312" t="s">
        <v>1717</v>
      </c>
      <c r="D84" s="312"/>
      <c r="E84" s="312"/>
      <c r="F84" s="313" t="s">
        <v>1710</v>
      </c>
      <c r="G84" s="312"/>
      <c r="H84" s="312" t="s">
        <v>1718</v>
      </c>
      <c r="I84" s="312" t="s">
        <v>1707</v>
      </c>
      <c r="J84" s="312">
        <v>15</v>
      </c>
      <c r="K84" s="300"/>
    </row>
    <row r="85" s="1" customFormat="1" ht="15" customHeight="1">
      <c r="B85" s="311"/>
      <c r="C85" s="312" t="s">
        <v>1719</v>
      </c>
      <c r="D85" s="312"/>
      <c r="E85" s="312"/>
      <c r="F85" s="313" t="s">
        <v>1710</v>
      </c>
      <c r="G85" s="312"/>
      <c r="H85" s="312" t="s">
        <v>1720</v>
      </c>
      <c r="I85" s="312" t="s">
        <v>1707</v>
      </c>
      <c r="J85" s="312">
        <v>20</v>
      </c>
      <c r="K85" s="300"/>
    </row>
    <row r="86" s="1" customFormat="1" ht="15" customHeight="1">
      <c r="B86" s="311"/>
      <c r="C86" s="312" t="s">
        <v>1721</v>
      </c>
      <c r="D86" s="312"/>
      <c r="E86" s="312"/>
      <c r="F86" s="313" t="s">
        <v>1710</v>
      </c>
      <c r="G86" s="312"/>
      <c r="H86" s="312" t="s">
        <v>1722</v>
      </c>
      <c r="I86" s="312" t="s">
        <v>1707</v>
      </c>
      <c r="J86" s="312">
        <v>20</v>
      </c>
      <c r="K86" s="300"/>
    </row>
    <row r="87" s="1" customFormat="1" ht="15" customHeight="1">
      <c r="B87" s="311"/>
      <c r="C87" s="286" t="s">
        <v>1723</v>
      </c>
      <c r="D87" s="286"/>
      <c r="E87" s="286"/>
      <c r="F87" s="309" t="s">
        <v>1710</v>
      </c>
      <c r="G87" s="310"/>
      <c r="H87" s="286" t="s">
        <v>1724</v>
      </c>
      <c r="I87" s="286" t="s">
        <v>1707</v>
      </c>
      <c r="J87" s="286">
        <v>50</v>
      </c>
      <c r="K87" s="300"/>
    </row>
    <row r="88" s="1" customFormat="1" ht="15" customHeight="1">
      <c r="B88" s="311"/>
      <c r="C88" s="286" t="s">
        <v>1725</v>
      </c>
      <c r="D88" s="286"/>
      <c r="E88" s="286"/>
      <c r="F88" s="309" t="s">
        <v>1710</v>
      </c>
      <c r="G88" s="310"/>
      <c r="H88" s="286" t="s">
        <v>1726</v>
      </c>
      <c r="I88" s="286" t="s">
        <v>1707</v>
      </c>
      <c r="J88" s="286">
        <v>20</v>
      </c>
      <c r="K88" s="300"/>
    </row>
    <row r="89" s="1" customFormat="1" ht="15" customHeight="1">
      <c r="B89" s="311"/>
      <c r="C89" s="286" t="s">
        <v>1727</v>
      </c>
      <c r="D89" s="286"/>
      <c r="E89" s="286"/>
      <c r="F89" s="309" t="s">
        <v>1710</v>
      </c>
      <c r="G89" s="310"/>
      <c r="H89" s="286" t="s">
        <v>1728</v>
      </c>
      <c r="I89" s="286" t="s">
        <v>1707</v>
      </c>
      <c r="J89" s="286">
        <v>20</v>
      </c>
      <c r="K89" s="300"/>
    </row>
    <row r="90" s="1" customFormat="1" ht="15" customHeight="1">
      <c r="B90" s="311"/>
      <c r="C90" s="286" t="s">
        <v>1729</v>
      </c>
      <c r="D90" s="286"/>
      <c r="E90" s="286"/>
      <c r="F90" s="309" t="s">
        <v>1710</v>
      </c>
      <c r="G90" s="310"/>
      <c r="H90" s="286" t="s">
        <v>1730</v>
      </c>
      <c r="I90" s="286" t="s">
        <v>1707</v>
      </c>
      <c r="J90" s="286">
        <v>50</v>
      </c>
      <c r="K90" s="300"/>
    </row>
    <row r="91" s="1" customFormat="1" ht="15" customHeight="1">
      <c r="B91" s="311"/>
      <c r="C91" s="286" t="s">
        <v>1731</v>
      </c>
      <c r="D91" s="286"/>
      <c r="E91" s="286"/>
      <c r="F91" s="309" t="s">
        <v>1710</v>
      </c>
      <c r="G91" s="310"/>
      <c r="H91" s="286" t="s">
        <v>1731</v>
      </c>
      <c r="I91" s="286" t="s">
        <v>1707</v>
      </c>
      <c r="J91" s="286">
        <v>50</v>
      </c>
      <c r="K91" s="300"/>
    </row>
    <row r="92" s="1" customFormat="1" ht="15" customHeight="1">
      <c r="B92" s="311"/>
      <c r="C92" s="286" t="s">
        <v>1732</v>
      </c>
      <c r="D92" s="286"/>
      <c r="E92" s="286"/>
      <c r="F92" s="309" t="s">
        <v>1710</v>
      </c>
      <c r="G92" s="310"/>
      <c r="H92" s="286" t="s">
        <v>1733</v>
      </c>
      <c r="I92" s="286" t="s">
        <v>1707</v>
      </c>
      <c r="J92" s="286">
        <v>255</v>
      </c>
      <c r="K92" s="300"/>
    </row>
    <row r="93" s="1" customFormat="1" ht="15" customHeight="1">
      <c r="B93" s="311"/>
      <c r="C93" s="286" t="s">
        <v>1734</v>
      </c>
      <c r="D93" s="286"/>
      <c r="E93" s="286"/>
      <c r="F93" s="309" t="s">
        <v>1705</v>
      </c>
      <c r="G93" s="310"/>
      <c r="H93" s="286" t="s">
        <v>1735</v>
      </c>
      <c r="I93" s="286" t="s">
        <v>1736</v>
      </c>
      <c r="J93" s="286"/>
      <c r="K93" s="300"/>
    </row>
    <row r="94" s="1" customFormat="1" ht="15" customHeight="1">
      <c r="B94" s="311"/>
      <c r="C94" s="286" t="s">
        <v>1737</v>
      </c>
      <c r="D94" s="286"/>
      <c r="E94" s="286"/>
      <c r="F94" s="309" t="s">
        <v>1705</v>
      </c>
      <c r="G94" s="310"/>
      <c r="H94" s="286" t="s">
        <v>1738</v>
      </c>
      <c r="I94" s="286" t="s">
        <v>1739</v>
      </c>
      <c r="J94" s="286"/>
      <c r="K94" s="300"/>
    </row>
    <row r="95" s="1" customFormat="1" ht="15" customHeight="1">
      <c r="B95" s="311"/>
      <c r="C95" s="286" t="s">
        <v>1740</v>
      </c>
      <c r="D95" s="286"/>
      <c r="E95" s="286"/>
      <c r="F95" s="309" t="s">
        <v>1705</v>
      </c>
      <c r="G95" s="310"/>
      <c r="H95" s="286" t="s">
        <v>1740</v>
      </c>
      <c r="I95" s="286" t="s">
        <v>1739</v>
      </c>
      <c r="J95" s="286"/>
      <c r="K95" s="300"/>
    </row>
    <row r="96" s="1" customFormat="1" ht="15" customHeight="1">
      <c r="B96" s="311"/>
      <c r="C96" s="286" t="s">
        <v>39</v>
      </c>
      <c r="D96" s="286"/>
      <c r="E96" s="286"/>
      <c r="F96" s="309" t="s">
        <v>1705</v>
      </c>
      <c r="G96" s="310"/>
      <c r="H96" s="286" t="s">
        <v>1741</v>
      </c>
      <c r="I96" s="286" t="s">
        <v>1739</v>
      </c>
      <c r="J96" s="286"/>
      <c r="K96" s="300"/>
    </row>
    <row r="97" s="1" customFormat="1" ht="15" customHeight="1">
      <c r="B97" s="311"/>
      <c r="C97" s="286" t="s">
        <v>49</v>
      </c>
      <c r="D97" s="286"/>
      <c r="E97" s="286"/>
      <c r="F97" s="309" t="s">
        <v>1705</v>
      </c>
      <c r="G97" s="310"/>
      <c r="H97" s="286" t="s">
        <v>1742</v>
      </c>
      <c r="I97" s="286" t="s">
        <v>1739</v>
      </c>
      <c r="J97" s="286"/>
      <c r="K97" s="300"/>
    </row>
    <row r="98" s="1" customFormat="1" ht="15" customHeight="1">
      <c r="B98" s="314"/>
      <c r="C98" s="315"/>
      <c r="D98" s="315"/>
      <c r="E98" s="315"/>
      <c r="F98" s="315"/>
      <c r="G98" s="315"/>
      <c r="H98" s="315"/>
      <c r="I98" s="315"/>
      <c r="J98" s="315"/>
      <c r="K98" s="316"/>
    </row>
    <row r="99" s="1" customFormat="1" ht="18.75" customHeight="1">
      <c r="B99" s="317"/>
      <c r="C99" s="318"/>
      <c r="D99" s="318"/>
      <c r="E99" s="318"/>
      <c r="F99" s="318"/>
      <c r="G99" s="318"/>
      <c r="H99" s="318"/>
      <c r="I99" s="318"/>
      <c r="J99" s="318"/>
      <c r="K99" s="317"/>
    </row>
    <row r="100" s="1" customFormat="1" ht="18.75" customHeight="1">
      <c r="B100" s="294"/>
      <c r="C100" s="294"/>
      <c r="D100" s="294"/>
      <c r="E100" s="294"/>
      <c r="F100" s="294"/>
      <c r="G100" s="294"/>
      <c r="H100" s="294"/>
      <c r="I100" s="294"/>
      <c r="J100" s="294"/>
      <c r="K100" s="294"/>
    </row>
    <row r="101" s="1" customFormat="1" ht="7.5" customHeight="1">
      <c r="B101" s="295"/>
      <c r="C101" s="296"/>
      <c r="D101" s="296"/>
      <c r="E101" s="296"/>
      <c r="F101" s="296"/>
      <c r="G101" s="296"/>
      <c r="H101" s="296"/>
      <c r="I101" s="296"/>
      <c r="J101" s="296"/>
      <c r="K101" s="297"/>
    </row>
    <row r="102" s="1" customFormat="1" ht="45" customHeight="1">
      <c r="B102" s="298"/>
      <c r="C102" s="299" t="s">
        <v>1743</v>
      </c>
      <c r="D102" s="299"/>
      <c r="E102" s="299"/>
      <c r="F102" s="299"/>
      <c r="G102" s="299"/>
      <c r="H102" s="299"/>
      <c r="I102" s="299"/>
      <c r="J102" s="299"/>
      <c r="K102" s="300"/>
    </row>
    <row r="103" s="1" customFormat="1" ht="17.25" customHeight="1">
      <c r="B103" s="298"/>
      <c r="C103" s="301" t="s">
        <v>1699</v>
      </c>
      <c r="D103" s="301"/>
      <c r="E103" s="301"/>
      <c r="F103" s="301" t="s">
        <v>1700</v>
      </c>
      <c r="G103" s="302"/>
      <c r="H103" s="301" t="s">
        <v>55</v>
      </c>
      <c r="I103" s="301" t="s">
        <v>58</v>
      </c>
      <c r="J103" s="301" t="s">
        <v>1701</v>
      </c>
      <c r="K103" s="300"/>
    </row>
    <row r="104" s="1" customFormat="1" ht="17.25" customHeight="1">
      <c r="B104" s="298"/>
      <c r="C104" s="303" t="s">
        <v>1702</v>
      </c>
      <c r="D104" s="303"/>
      <c r="E104" s="303"/>
      <c r="F104" s="304" t="s">
        <v>1703</v>
      </c>
      <c r="G104" s="305"/>
      <c r="H104" s="303"/>
      <c r="I104" s="303"/>
      <c r="J104" s="303" t="s">
        <v>1704</v>
      </c>
      <c r="K104" s="300"/>
    </row>
    <row r="105" s="1" customFormat="1" ht="5.25" customHeight="1">
      <c r="B105" s="298"/>
      <c r="C105" s="301"/>
      <c r="D105" s="301"/>
      <c r="E105" s="301"/>
      <c r="F105" s="301"/>
      <c r="G105" s="319"/>
      <c r="H105" s="301"/>
      <c r="I105" s="301"/>
      <c r="J105" s="301"/>
      <c r="K105" s="300"/>
    </row>
    <row r="106" s="1" customFormat="1" ht="15" customHeight="1">
      <c r="B106" s="298"/>
      <c r="C106" s="286" t="s">
        <v>54</v>
      </c>
      <c r="D106" s="308"/>
      <c r="E106" s="308"/>
      <c r="F106" s="309" t="s">
        <v>1705</v>
      </c>
      <c r="G106" s="286"/>
      <c r="H106" s="286" t="s">
        <v>1744</v>
      </c>
      <c r="I106" s="286" t="s">
        <v>1707</v>
      </c>
      <c r="J106" s="286">
        <v>20</v>
      </c>
      <c r="K106" s="300"/>
    </row>
    <row r="107" s="1" customFormat="1" ht="15" customHeight="1">
      <c r="B107" s="298"/>
      <c r="C107" s="286" t="s">
        <v>79</v>
      </c>
      <c r="D107" s="286"/>
      <c r="E107" s="286"/>
      <c r="F107" s="309" t="s">
        <v>1705</v>
      </c>
      <c r="G107" s="286"/>
      <c r="H107" s="286" t="s">
        <v>1744</v>
      </c>
      <c r="I107" s="286" t="s">
        <v>1707</v>
      </c>
      <c r="J107" s="286">
        <v>120</v>
      </c>
      <c r="K107" s="300"/>
    </row>
    <row r="108" s="1" customFormat="1" ht="15" customHeight="1">
      <c r="B108" s="311"/>
      <c r="C108" s="286" t="s">
        <v>1709</v>
      </c>
      <c r="D108" s="286"/>
      <c r="E108" s="286"/>
      <c r="F108" s="309" t="s">
        <v>1710</v>
      </c>
      <c r="G108" s="286"/>
      <c r="H108" s="286" t="s">
        <v>1744</v>
      </c>
      <c r="I108" s="286" t="s">
        <v>1707</v>
      </c>
      <c r="J108" s="286">
        <v>50</v>
      </c>
      <c r="K108" s="300"/>
    </row>
    <row r="109" s="1" customFormat="1" ht="15" customHeight="1">
      <c r="B109" s="311"/>
      <c r="C109" s="286" t="s">
        <v>1712</v>
      </c>
      <c r="D109" s="286"/>
      <c r="E109" s="286"/>
      <c r="F109" s="309" t="s">
        <v>1705</v>
      </c>
      <c r="G109" s="286"/>
      <c r="H109" s="286" t="s">
        <v>1744</v>
      </c>
      <c r="I109" s="286" t="s">
        <v>1714</v>
      </c>
      <c r="J109" s="286"/>
      <c r="K109" s="300"/>
    </row>
    <row r="110" s="1" customFormat="1" ht="15" customHeight="1">
      <c r="B110" s="311"/>
      <c r="C110" s="286" t="s">
        <v>1723</v>
      </c>
      <c r="D110" s="286"/>
      <c r="E110" s="286"/>
      <c r="F110" s="309" t="s">
        <v>1710</v>
      </c>
      <c r="G110" s="286"/>
      <c r="H110" s="286" t="s">
        <v>1744</v>
      </c>
      <c r="I110" s="286" t="s">
        <v>1707</v>
      </c>
      <c r="J110" s="286">
        <v>50</v>
      </c>
      <c r="K110" s="300"/>
    </row>
    <row r="111" s="1" customFormat="1" ht="15" customHeight="1">
      <c r="B111" s="311"/>
      <c r="C111" s="286" t="s">
        <v>1731</v>
      </c>
      <c r="D111" s="286"/>
      <c r="E111" s="286"/>
      <c r="F111" s="309" t="s">
        <v>1710</v>
      </c>
      <c r="G111" s="286"/>
      <c r="H111" s="286" t="s">
        <v>1744</v>
      </c>
      <c r="I111" s="286" t="s">
        <v>1707</v>
      </c>
      <c r="J111" s="286">
        <v>50</v>
      </c>
      <c r="K111" s="300"/>
    </row>
    <row r="112" s="1" customFormat="1" ht="15" customHeight="1">
      <c r="B112" s="311"/>
      <c r="C112" s="286" t="s">
        <v>1729</v>
      </c>
      <c r="D112" s="286"/>
      <c r="E112" s="286"/>
      <c r="F112" s="309" t="s">
        <v>1710</v>
      </c>
      <c r="G112" s="286"/>
      <c r="H112" s="286" t="s">
        <v>1744</v>
      </c>
      <c r="I112" s="286" t="s">
        <v>1707</v>
      </c>
      <c r="J112" s="286">
        <v>50</v>
      </c>
      <c r="K112" s="300"/>
    </row>
    <row r="113" s="1" customFormat="1" ht="15" customHeight="1">
      <c r="B113" s="311"/>
      <c r="C113" s="286" t="s">
        <v>54</v>
      </c>
      <c r="D113" s="286"/>
      <c r="E113" s="286"/>
      <c r="F113" s="309" t="s">
        <v>1705</v>
      </c>
      <c r="G113" s="286"/>
      <c r="H113" s="286" t="s">
        <v>1745</v>
      </c>
      <c r="I113" s="286" t="s">
        <v>1707</v>
      </c>
      <c r="J113" s="286">
        <v>20</v>
      </c>
      <c r="K113" s="300"/>
    </row>
    <row r="114" s="1" customFormat="1" ht="15" customHeight="1">
      <c r="B114" s="311"/>
      <c r="C114" s="286" t="s">
        <v>1746</v>
      </c>
      <c r="D114" s="286"/>
      <c r="E114" s="286"/>
      <c r="F114" s="309" t="s">
        <v>1705</v>
      </c>
      <c r="G114" s="286"/>
      <c r="H114" s="286" t="s">
        <v>1747</v>
      </c>
      <c r="I114" s="286" t="s">
        <v>1707</v>
      </c>
      <c r="J114" s="286">
        <v>120</v>
      </c>
      <c r="K114" s="300"/>
    </row>
    <row r="115" s="1" customFormat="1" ht="15" customHeight="1">
      <c r="B115" s="311"/>
      <c r="C115" s="286" t="s">
        <v>39</v>
      </c>
      <c r="D115" s="286"/>
      <c r="E115" s="286"/>
      <c r="F115" s="309" t="s">
        <v>1705</v>
      </c>
      <c r="G115" s="286"/>
      <c r="H115" s="286" t="s">
        <v>1748</v>
      </c>
      <c r="I115" s="286" t="s">
        <v>1739</v>
      </c>
      <c r="J115" s="286"/>
      <c r="K115" s="300"/>
    </row>
    <row r="116" s="1" customFormat="1" ht="15" customHeight="1">
      <c r="B116" s="311"/>
      <c r="C116" s="286" t="s">
        <v>49</v>
      </c>
      <c r="D116" s="286"/>
      <c r="E116" s="286"/>
      <c r="F116" s="309" t="s">
        <v>1705</v>
      </c>
      <c r="G116" s="286"/>
      <c r="H116" s="286" t="s">
        <v>1749</v>
      </c>
      <c r="I116" s="286" t="s">
        <v>1739</v>
      </c>
      <c r="J116" s="286"/>
      <c r="K116" s="300"/>
    </row>
    <row r="117" s="1" customFormat="1" ht="15" customHeight="1">
      <c r="B117" s="311"/>
      <c r="C117" s="286" t="s">
        <v>58</v>
      </c>
      <c r="D117" s="286"/>
      <c r="E117" s="286"/>
      <c r="F117" s="309" t="s">
        <v>1705</v>
      </c>
      <c r="G117" s="286"/>
      <c r="H117" s="286" t="s">
        <v>1750</v>
      </c>
      <c r="I117" s="286" t="s">
        <v>1751</v>
      </c>
      <c r="J117" s="286"/>
      <c r="K117" s="300"/>
    </row>
    <row r="118" s="1" customFormat="1" ht="15" customHeight="1">
      <c r="B118" s="314"/>
      <c r="C118" s="320"/>
      <c r="D118" s="320"/>
      <c r="E118" s="320"/>
      <c r="F118" s="320"/>
      <c r="G118" s="320"/>
      <c r="H118" s="320"/>
      <c r="I118" s="320"/>
      <c r="J118" s="320"/>
      <c r="K118" s="316"/>
    </row>
    <row r="119" s="1" customFormat="1" ht="18.75" customHeight="1">
      <c r="B119" s="321"/>
      <c r="C119" s="322"/>
      <c r="D119" s="322"/>
      <c r="E119" s="322"/>
      <c r="F119" s="323"/>
      <c r="G119" s="322"/>
      <c r="H119" s="322"/>
      <c r="I119" s="322"/>
      <c r="J119" s="322"/>
      <c r="K119" s="321"/>
    </row>
    <row r="120" s="1" customFormat="1" ht="18.75" customHeight="1">
      <c r="B120" s="294"/>
      <c r="C120" s="294"/>
      <c r="D120" s="294"/>
      <c r="E120" s="294"/>
      <c r="F120" s="294"/>
      <c r="G120" s="294"/>
      <c r="H120" s="294"/>
      <c r="I120" s="294"/>
      <c r="J120" s="294"/>
      <c r="K120" s="294"/>
    </row>
    <row r="121" s="1" customFormat="1" ht="7.5" customHeight="1">
      <c r="B121" s="324"/>
      <c r="C121" s="325"/>
      <c r="D121" s="325"/>
      <c r="E121" s="325"/>
      <c r="F121" s="325"/>
      <c r="G121" s="325"/>
      <c r="H121" s="325"/>
      <c r="I121" s="325"/>
      <c r="J121" s="325"/>
      <c r="K121" s="326"/>
    </row>
    <row r="122" s="1" customFormat="1" ht="45" customHeight="1">
      <c r="B122" s="327"/>
      <c r="C122" s="277" t="s">
        <v>1752</v>
      </c>
      <c r="D122" s="277"/>
      <c r="E122" s="277"/>
      <c r="F122" s="277"/>
      <c r="G122" s="277"/>
      <c r="H122" s="277"/>
      <c r="I122" s="277"/>
      <c r="J122" s="277"/>
      <c r="K122" s="328"/>
    </row>
    <row r="123" s="1" customFormat="1" ht="17.25" customHeight="1">
      <c r="B123" s="329"/>
      <c r="C123" s="301" t="s">
        <v>1699</v>
      </c>
      <c r="D123" s="301"/>
      <c r="E123" s="301"/>
      <c r="F123" s="301" t="s">
        <v>1700</v>
      </c>
      <c r="G123" s="302"/>
      <c r="H123" s="301" t="s">
        <v>55</v>
      </c>
      <c r="I123" s="301" t="s">
        <v>58</v>
      </c>
      <c r="J123" s="301" t="s">
        <v>1701</v>
      </c>
      <c r="K123" s="330"/>
    </row>
    <row r="124" s="1" customFormat="1" ht="17.25" customHeight="1">
      <c r="B124" s="329"/>
      <c r="C124" s="303" t="s">
        <v>1702</v>
      </c>
      <c r="D124" s="303"/>
      <c r="E124" s="303"/>
      <c r="F124" s="304" t="s">
        <v>1703</v>
      </c>
      <c r="G124" s="305"/>
      <c r="H124" s="303"/>
      <c r="I124" s="303"/>
      <c r="J124" s="303" t="s">
        <v>1704</v>
      </c>
      <c r="K124" s="330"/>
    </row>
    <row r="125" s="1" customFormat="1" ht="5.25" customHeight="1">
      <c r="B125" s="331"/>
      <c r="C125" s="306"/>
      <c r="D125" s="306"/>
      <c r="E125" s="306"/>
      <c r="F125" s="306"/>
      <c r="G125" s="332"/>
      <c r="H125" s="306"/>
      <c r="I125" s="306"/>
      <c r="J125" s="306"/>
      <c r="K125" s="333"/>
    </row>
    <row r="126" s="1" customFormat="1" ht="15" customHeight="1">
      <c r="B126" s="331"/>
      <c r="C126" s="286" t="s">
        <v>79</v>
      </c>
      <c r="D126" s="308"/>
      <c r="E126" s="308"/>
      <c r="F126" s="309" t="s">
        <v>1705</v>
      </c>
      <c r="G126" s="286"/>
      <c r="H126" s="286" t="s">
        <v>1744</v>
      </c>
      <c r="I126" s="286" t="s">
        <v>1707</v>
      </c>
      <c r="J126" s="286">
        <v>120</v>
      </c>
      <c r="K126" s="334"/>
    </row>
    <row r="127" s="1" customFormat="1" ht="15" customHeight="1">
      <c r="B127" s="331"/>
      <c r="C127" s="286" t="s">
        <v>1753</v>
      </c>
      <c r="D127" s="286"/>
      <c r="E127" s="286"/>
      <c r="F127" s="309" t="s">
        <v>1705</v>
      </c>
      <c r="G127" s="286"/>
      <c r="H127" s="286" t="s">
        <v>1754</v>
      </c>
      <c r="I127" s="286" t="s">
        <v>1707</v>
      </c>
      <c r="J127" s="286" t="s">
        <v>1755</v>
      </c>
      <c r="K127" s="334"/>
    </row>
    <row r="128" s="1" customFormat="1" ht="15" customHeight="1">
      <c r="B128" s="331"/>
      <c r="C128" s="286" t="s">
        <v>88</v>
      </c>
      <c r="D128" s="286"/>
      <c r="E128" s="286"/>
      <c r="F128" s="309" t="s">
        <v>1705</v>
      </c>
      <c r="G128" s="286"/>
      <c r="H128" s="286" t="s">
        <v>1756</v>
      </c>
      <c r="I128" s="286" t="s">
        <v>1707</v>
      </c>
      <c r="J128" s="286" t="s">
        <v>1755</v>
      </c>
      <c r="K128" s="334"/>
    </row>
    <row r="129" s="1" customFormat="1" ht="15" customHeight="1">
      <c r="B129" s="331"/>
      <c r="C129" s="286" t="s">
        <v>1715</v>
      </c>
      <c r="D129" s="286"/>
      <c r="E129" s="286"/>
      <c r="F129" s="309" t="s">
        <v>1710</v>
      </c>
      <c r="G129" s="286"/>
      <c r="H129" s="286" t="s">
        <v>1716</v>
      </c>
      <c r="I129" s="286" t="s">
        <v>1707</v>
      </c>
      <c r="J129" s="286">
        <v>15</v>
      </c>
      <c r="K129" s="334"/>
    </row>
    <row r="130" s="1" customFormat="1" ht="15" customHeight="1">
      <c r="B130" s="331"/>
      <c r="C130" s="312" t="s">
        <v>1717</v>
      </c>
      <c r="D130" s="312"/>
      <c r="E130" s="312"/>
      <c r="F130" s="313" t="s">
        <v>1710</v>
      </c>
      <c r="G130" s="312"/>
      <c r="H130" s="312" t="s">
        <v>1718</v>
      </c>
      <c r="I130" s="312" t="s">
        <v>1707</v>
      </c>
      <c r="J130" s="312">
        <v>15</v>
      </c>
      <c r="K130" s="334"/>
    </row>
    <row r="131" s="1" customFormat="1" ht="15" customHeight="1">
      <c r="B131" s="331"/>
      <c r="C131" s="312" t="s">
        <v>1719</v>
      </c>
      <c r="D131" s="312"/>
      <c r="E131" s="312"/>
      <c r="F131" s="313" t="s">
        <v>1710</v>
      </c>
      <c r="G131" s="312"/>
      <c r="H131" s="312" t="s">
        <v>1720</v>
      </c>
      <c r="I131" s="312" t="s">
        <v>1707</v>
      </c>
      <c r="J131" s="312">
        <v>20</v>
      </c>
      <c r="K131" s="334"/>
    </row>
    <row r="132" s="1" customFormat="1" ht="15" customHeight="1">
      <c r="B132" s="331"/>
      <c r="C132" s="312" t="s">
        <v>1721</v>
      </c>
      <c r="D132" s="312"/>
      <c r="E132" s="312"/>
      <c r="F132" s="313" t="s">
        <v>1710</v>
      </c>
      <c r="G132" s="312"/>
      <c r="H132" s="312" t="s">
        <v>1722</v>
      </c>
      <c r="I132" s="312" t="s">
        <v>1707</v>
      </c>
      <c r="J132" s="312">
        <v>20</v>
      </c>
      <c r="K132" s="334"/>
    </row>
    <row r="133" s="1" customFormat="1" ht="15" customHeight="1">
      <c r="B133" s="331"/>
      <c r="C133" s="286" t="s">
        <v>1709</v>
      </c>
      <c r="D133" s="286"/>
      <c r="E133" s="286"/>
      <c r="F133" s="309" t="s">
        <v>1710</v>
      </c>
      <c r="G133" s="286"/>
      <c r="H133" s="286" t="s">
        <v>1744</v>
      </c>
      <c r="I133" s="286" t="s">
        <v>1707</v>
      </c>
      <c r="J133" s="286">
        <v>50</v>
      </c>
      <c r="K133" s="334"/>
    </row>
    <row r="134" s="1" customFormat="1" ht="15" customHeight="1">
      <c r="B134" s="331"/>
      <c r="C134" s="286" t="s">
        <v>1723</v>
      </c>
      <c r="D134" s="286"/>
      <c r="E134" s="286"/>
      <c r="F134" s="309" t="s">
        <v>1710</v>
      </c>
      <c r="G134" s="286"/>
      <c r="H134" s="286" t="s">
        <v>1744</v>
      </c>
      <c r="I134" s="286" t="s">
        <v>1707</v>
      </c>
      <c r="J134" s="286">
        <v>50</v>
      </c>
      <c r="K134" s="334"/>
    </row>
    <row r="135" s="1" customFormat="1" ht="15" customHeight="1">
      <c r="B135" s="331"/>
      <c r="C135" s="286" t="s">
        <v>1729</v>
      </c>
      <c r="D135" s="286"/>
      <c r="E135" s="286"/>
      <c r="F135" s="309" t="s">
        <v>1710</v>
      </c>
      <c r="G135" s="286"/>
      <c r="H135" s="286" t="s">
        <v>1744</v>
      </c>
      <c r="I135" s="286" t="s">
        <v>1707</v>
      </c>
      <c r="J135" s="286">
        <v>50</v>
      </c>
      <c r="K135" s="334"/>
    </row>
    <row r="136" s="1" customFormat="1" ht="15" customHeight="1">
      <c r="B136" s="331"/>
      <c r="C136" s="286" t="s">
        <v>1731</v>
      </c>
      <c r="D136" s="286"/>
      <c r="E136" s="286"/>
      <c r="F136" s="309" t="s">
        <v>1710</v>
      </c>
      <c r="G136" s="286"/>
      <c r="H136" s="286" t="s">
        <v>1744</v>
      </c>
      <c r="I136" s="286" t="s">
        <v>1707</v>
      </c>
      <c r="J136" s="286">
        <v>50</v>
      </c>
      <c r="K136" s="334"/>
    </row>
    <row r="137" s="1" customFormat="1" ht="15" customHeight="1">
      <c r="B137" s="331"/>
      <c r="C137" s="286" t="s">
        <v>1732</v>
      </c>
      <c r="D137" s="286"/>
      <c r="E137" s="286"/>
      <c r="F137" s="309" t="s">
        <v>1710</v>
      </c>
      <c r="G137" s="286"/>
      <c r="H137" s="286" t="s">
        <v>1757</v>
      </c>
      <c r="I137" s="286" t="s">
        <v>1707</v>
      </c>
      <c r="J137" s="286">
        <v>255</v>
      </c>
      <c r="K137" s="334"/>
    </row>
    <row r="138" s="1" customFormat="1" ht="15" customHeight="1">
      <c r="B138" s="331"/>
      <c r="C138" s="286" t="s">
        <v>1734</v>
      </c>
      <c r="D138" s="286"/>
      <c r="E138" s="286"/>
      <c r="F138" s="309" t="s">
        <v>1705</v>
      </c>
      <c r="G138" s="286"/>
      <c r="H138" s="286" t="s">
        <v>1758</v>
      </c>
      <c r="I138" s="286" t="s">
        <v>1736</v>
      </c>
      <c r="J138" s="286"/>
      <c r="K138" s="334"/>
    </row>
    <row r="139" s="1" customFormat="1" ht="15" customHeight="1">
      <c r="B139" s="331"/>
      <c r="C139" s="286" t="s">
        <v>1737</v>
      </c>
      <c r="D139" s="286"/>
      <c r="E139" s="286"/>
      <c r="F139" s="309" t="s">
        <v>1705</v>
      </c>
      <c r="G139" s="286"/>
      <c r="H139" s="286" t="s">
        <v>1759</v>
      </c>
      <c r="I139" s="286" t="s">
        <v>1739</v>
      </c>
      <c r="J139" s="286"/>
      <c r="K139" s="334"/>
    </row>
    <row r="140" s="1" customFormat="1" ht="15" customHeight="1">
      <c r="B140" s="331"/>
      <c r="C140" s="286" t="s">
        <v>1740</v>
      </c>
      <c r="D140" s="286"/>
      <c r="E140" s="286"/>
      <c r="F140" s="309" t="s">
        <v>1705</v>
      </c>
      <c r="G140" s="286"/>
      <c r="H140" s="286" t="s">
        <v>1740</v>
      </c>
      <c r="I140" s="286" t="s">
        <v>1739</v>
      </c>
      <c r="J140" s="286"/>
      <c r="K140" s="334"/>
    </row>
    <row r="141" s="1" customFormat="1" ht="15" customHeight="1">
      <c r="B141" s="331"/>
      <c r="C141" s="286" t="s">
        <v>39</v>
      </c>
      <c r="D141" s="286"/>
      <c r="E141" s="286"/>
      <c r="F141" s="309" t="s">
        <v>1705</v>
      </c>
      <c r="G141" s="286"/>
      <c r="H141" s="286" t="s">
        <v>1760</v>
      </c>
      <c r="I141" s="286" t="s">
        <v>1739</v>
      </c>
      <c r="J141" s="286"/>
      <c r="K141" s="334"/>
    </row>
    <row r="142" s="1" customFormat="1" ht="15" customHeight="1">
      <c r="B142" s="331"/>
      <c r="C142" s="286" t="s">
        <v>1761</v>
      </c>
      <c r="D142" s="286"/>
      <c r="E142" s="286"/>
      <c r="F142" s="309" t="s">
        <v>1705</v>
      </c>
      <c r="G142" s="286"/>
      <c r="H142" s="286" t="s">
        <v>1762</v>
      </c>
      <c r="I142" s="286" t="s">
        <v>1739</v>
      </c>
      <c r="J142" s="286"/>
      <c r="K142" s="334"/>
    </row>
    <row r="143" s="1" customFormat="1" ht="15" customHeight="1">
      <c r="B143" s="335"/>
      <c r="C143" s="336"/>
      <c r="D143" s="336"/>
      <c r="E143" s="336"/>
      <c r="F143" s="336"/>
      <c r="G143" s="336"/>
      <c r="H143" s="336"/>
      <c r="I143" s="336"/>
      <c r="J143" s="336"/>
      <c r="K143" s="337"/>
    </row>
    <row r="144" s="1" customFormat="1" ht="18.75" customHeight="1">
      <c r="B144" s="322"/>
      <c r="C144" s="322"/>
      <c r="D144" s="322"/>
      <c r="E144" s="322"/>
      <c r="F144" s="323"/>
      <c r="G144" s="322"/>
      <c r="H144" s="322"/>
      <c r="I144" s="322"/>
      <c r="J144" s="322"/>
      <c r="K144" s="322"/>
    </row>
    <row r="145" s="1" customFormat="1" ht="18.75" customHeight="1">
      <c r="B145" s="294"/>
      <c r="C145" s="294"/>
      <c r="D145" s="294"/>
      <c r="E145" s="294"/>
      <c r="F145" s="294"/>
      <c r="G145" s="294"/>
      <c r="H145" s="294"/>
      <c r="I145" s="294"/>
      <c r="J145" s="294"/>
      <c r="K145" s="294"/>
    </row>
    <row r="146" s="1" customFormat="1" ht="7.5" customHeight="1">
      <c r="B146" s="295"/>
      <c r="C146" s="296"/>
      <c r="D146" s="296"/>
      <c r="E146" s="296"/>
      <c r="F146" s="296"/>
      <c r="G146" s="296"/>
      <c r="H146" s="296"/>
      <c r="I146" s="296"/>
      <c r="J146" s="296"/>
      <c r="K146" s="297"/>
    </row>
    <row r="147" s="1" customFormat="1" ht="45" customHeight="1">
      <c r="B147" s="298"/>
      <c r="C147" s="299" t="s">
        <v>1763</v>
      </c>
      <c r="D147" s="299"/>
      <c r="E147" s="299"/>
      <c r="F147" s="299"/>
      <c r="G147" s="299"/>
      <c r="H147" s="299"/>
      <c r="I147" s="299"/>
      <c r="J147" s="299"/>
      <c r="K147" s="300"/>
    </row>
    <row r="148" s="1" customFormat="1" ht="17.25" customHeight="1">
      <c r="B148" s="298"/>
      <c r="C148" s="301" t="s">
        <v>1699</v>
      </c>
      <c r="D148" s="301"/>
      <c r="E148" s="301"/>
      <c r="F148" s="301" t="s">
        <v>1700</v>
      </c>
      <c r="G148" s="302"/>
      <c r="H148" s="301" t="s">
        <v>55</v>
      </c>
      <c r="I148" s="301" t="s">
        <v>58</v>
      </c>
      <c r="J148" s="301" t="s">
        <v>1701</v>
      </c>
      <c r="K148" s="300"/>
    </row>
    <row r="149" s="1" customFormat="1" ht="17.25" customHeight="1">
      <c r="B149" s="298"/>
      <c r="C149" s="303" t="s">
        <v>1702</v>
      </c>
      <c r="D149" s="303"/>
      <c r="E149" s="303"/>
      <c r="F149" s="304" t="s">
        <v>1703</v>
      </c>
      <c r="G149" s="305"/>
      <c r="H149" s="303"/>
      <c r="I149" s="303"/>
      <c r="J149" s="303" t="s">
        <v>1704</v>
      </c>
      <c r="K149" s="300"/>
    </row>
    <row r="150" s="1" customFormat="1" ht="5.25" customHeight="1">
      <c r="B150" s="311"/>
      <c r="C150" s="306"/>
      <c r="D150" s="306"/>
      <c r="E150" s="306"/>
      <c r="F150" s="306"/>
      <c r="G150" s="307"/>
      <c r="H150" s="306"/>
      <c r="I150" s="306"/>
      <c r="J150" s="306"/>
      <c r="K150" s="334"/>
    </row>
    <row r="151" s="1" customFormat="1" ht="15" customHeight="1">
      <c r="B151" s="311"/>
      <c r="C151" s="338" t="s">
        <v>79</v>
      </c>
      <c r="D151" s="286"/>
      <c r="E151" s="286"/>
      <c r="F151" s="339" t="s">
        <v>1705</v>
      </c>
      <c r="G151" s="286"/>
      <c r="H151" s="338" t="s">
        <v>1744</v>
      </c>
      <c r="I151" s="338" t="s">
        <v>1707</v>
      </c>
      <c r="J151" s="338">
        <v>120</v>
      </c>
      <c r="K151" s="334"/>
    </row>
    <row r="152" s="1" customFormat="1" ht="15" customHeight="1">
      <c r="B152" s="311"/>
      <c r="C152" s="338" t="s">
        <v>1753</v>
      </c>
      <c r="D152" s="286"/>
      <c r="E152" s="286"/>
      <c r="F152" s="339" t="s">
        <v>1705</v>
      </c>
      <c r="G152" s="286"/>
      <c r="H152" s="338" t="s">
        <v>1764</v>
      </c>
      <c r="I152" s="338" t="s">
        <v>1707</v>
      </c>
      <c r="J152" s="338" t="s">
        <v>1755</v>
      </c>
      <c r="K152" s="334"/>
    </row>
    <row r="153" s="1" customFormat="1" ht="15" customHeight="1">
      <c r="B153" s="311"/>
      <c r="C153" s="338" t="s">
        <v>88</v>
      </c>
      <c r="D153" s="286"/>
      <c r="E153" s="286"/>
      <c r="F153" s="339" t="s">
        <v>1705</v>
      </c>
      <c r="G153" s="286"/>
      <c r="H153" s="338" t="s">
        <v>1765</v>
      </c>
      <c r="I153" s="338" t="s">
        <v>1707</v>
      </c>
      <c r="J153" s="338" t="s">
        <v>1755</v>
      </c>
      <c r="K153" s="334"/>
    </row>
    <row r="154" s="1" customFormat="1" ht="15" customHeight="1">
      <c r="B154" s="311"/>
      <c r="C154" s="338" t="s">
        <v>1709</v>
      </c>
      <c r="D154" s="286"/>
      <c r="E154" s="286"/>
      <c r="F154" s="339" t="s">
        <v>1710</v>
      </c>
      <c r="G154" s="286"/>
      <c r="H154" s="338" t="s">
        <v>1744</v>
      </c>
      <c r="I154" s="338" t="s">
        <v>1707</v>
      </c>
      <c r="J154" s="338">
        <v>50</v>
      </c>
      <c r="K154" s="334"/>
    </row>
    <row r="155" s="1" customFormat="1" ht="15" customHeight="1">
      <c r="B155" s="311"/>
      <c r="C155" s="338" t="s">
        <v>1712</v>
      </c>
      <c r="D155" s="286"/>
      <c r="E155" s="286"/>
      <c r="F155" s="339" t="s">
        <v>1705</v>
      </c>
      <c r="G155" s="286"/>
      <c r="H155" s="338" t="s">
        <v>1744</v>
      </c>
      <c r="I155" s="338" t="s">
        <v>1714</v>
      </c>
      <c r="J155" s="338"/>
      <c r="K155" s="334"/>
    </row>
    <row r="156" s="1" customFormat="1" ht="15" customHeight="1">
      <c r="B156" s="311"/>
      <c r="C156" s="338" t="s">
        <v>1723</v>
      </c>
      <c r="D156" s="286"/>
      <c r="E156" s="286"/>
      <c r="F156" s="339" t="s">
        <v>1710</v>
      </c>
      <c r="G156" s="286"/>
      <c r="H156" s="338" t="s">
        <v>1744</v>
      </c>
      <c r="I156" s="338" t="s">
        <v>1707</v>
      </c>
      <c r="J156" s="338">
        <v>50</v>
      </c>
      <c r="K156" s="334"/>
    </row>
    <row r="157" s="1" customFormat="1" ht="15" customHeight="1">
      <c r="B157" s="311"/>
      <c r="C157" s="338" t="s">
        <v>1731</v>
      </c>
      <c r="D157" s="286"/>
      <c r="E157" s="286"/>
      <c r="F157" s="339" t="s">
        <v>1710</v>
      </c>
      <c r="G157" s="286"/>
      <c r="H157" s="338" t="s">
        <v>1744</v>
      </c>
      <c r="I157" s="338" t="s">
        <v>1707</v>
      </c>
      <c r="J157" s="338">
        <v>50</v>
      </c>
      <c r="K157" s="334"/>
    </row>
    <row r="158" s="1" customFormat="1" ht="15" customHeight="1">
      <c r="B158" s="311"/>
      <c r="C158" s="338" t="s">
        <v>1729</v>
      </c>
      <c r="D158" s="286"/>
      <c r="E158" s="286"/>
      <c r="F158" s="339" t="s">
        <v>1710</v>
      </c>
      <c r="G158" s="286"/>
      <c r="H158" s="338" t="s">
        <v>1744</v>
      </c>
      <c r="I158" s="338" t="s">
        <v>1707</v>
      </c>
      <c r="J158" s="338">
        <v>50</v>
      </c>
      <c r="K158" s="334"/>
    </row>
    <row r="159" s="1" customFormat="1" ht="15" customHeight="1">
      <c r="B159" s="311"/>
      <c r="C159" s="338" t="s">
        <v>115</v>
      </c>
      <c r="D159" s="286"/>
      <c r="E159" s="286"/>
      <c r="F159" s="339" t="s">
        <v>1705</v>
      </c>
      <c r="G159" s="286"/>
      <c r="H159" s="338" t="s">
        <v>1766</v>
      </c>
      <c r="I159" s="338" t="s">
        <v>1707</v>
      </c>
      <c r="J159" s="338" t="s">
        <v>1767</v>
      </c>
      <c r="K159" s="334"/>
    </row>
    <row r="160" s="1" customFormat="1" ht="15" customHeight="1">
      <c r="B160" s="311"/>
      <c r="C160" s="338" t="s">
        <v>1768</v>
      </c>
      <c r="D160" s="286"/>
      <c r="E160" s="286"/>
      <c r="F160" s="339" t="s">
        <v>1705</v>
      </c>
      <c r="G160" s="286"/>
      <c r="H160" s="338" t="s">
        <v>1769</v>
      </c>
      <c r="I160" s="338" t="s">
        <v>1739</v>
      </c>
      <c r="J160" s="338"/>
      <c r="K160" s="334"/>
    </row>
    <row r="161" s="1" customFormat="1" ht="15" customHeight="1">
      <c r="B161" s="340"/>
      <c r="C161" s="320"/>
      <c r="D161" s="320"/>
      <c r="E161" s="320"/>
      <c r="F161" s="320"/>
      <c r="G161" s="320"/>
      <c r="H161" s="320"/>
      <c r="I161" s="320"/>
      <c r="J161" s="320"/>
      <c r="K161" s="341"/>
    </row>
    <row r="162" s="1" customFormat="1" ht="18.75" customHeight="1">
      <c r="B162" s="322"/>
      <c r="C162" s="332"/>
      <c r="D162" s="332"/>
      <c r="E162" s="332"/>
      <c r="F162" s="342"/>
      <c r="G162" s="332"/>
      <c r="H162" s="332"/>
      <c r="I162" s="332"/>
      <c r="J162" s="332"/>
      <c r="K162" s="322"/>
    </row>
    <row r="163" s="1" customFormat="1" ht="18.75" customHeight="1">
      <c r="B163" s="294"/>
      <c r="C163" s="294"/>
      <c r="D163" s="294"/>
      <c r="E163" s="294"/>
      <c r="F163" s="294"/>
      <c r="G163" s="294"/>
      <c r="H163" s="294"/>
      <c r="I163" s="294"/>
      <c r="J163" s="294"/>
      <c r="K163" s="294"/>
    </row>
    <row r="164" s="1" customFormat="1" ht="7.5" customHeight="1">
      <c r="B164" s="273"/>
      <c r="C164" s="274"/>
      <c r="D164" s="274"/>
      <c r="E164" s="274"/>
      <c r="F164" s="274"/>
      <c r="G164" s="274"/>
      <c r="H164" s="274"/>
      <c r="I164" s="274"/>
      <c r="J164" s="274"/>
      <c r="K164" s="275"/>
    </row>
    <row r="165" s="1" customFormat="1" ht="45" customHeight="1">
      <c r="B165" s="276"/>
      <c r="C165" s="277" t="s">
        <v>1770</v>
      </c>
      <c r="D165" s="277"/>
      <c r="E165" s="277"/>
      <c r="F165" s="277"/>
      <c r="G165" s="277"/>
      <c r="H165" s="277"/>
      <c r="I165" s="277"/>
      <c r="J165" s="277"/>
      <c r="K165" s="278"/>
    </row>
    <row r="166" s="1" customFormat="1" ht="17.25" customHeight="1">
      <c r="B166" s="276"/>
      <c r="C166" s="301" t="s">
        <v>1699</v>
      </c>
      <c r="D166" s="301"/>
      <c r="E166" s="301"/>
      <c r="F166" s="301" t="s">
        <v>1700</v>
      </c>
      <c r="G166" s="343"/>
      <c r="H166" s="344" t="s">
        <v>55</v>
      </c>
      <c r="I166" s="344" t="s">
        <v>58</v>
      </c>
      <c r="J166" s="301" t="s">
        <v>1701</v>
      </c>
      <c r="K166" s="278"/>
    </row>
    <row r="167" s="1" customFormat="1" ht="17.25" customHeight="1">
      <c r="B167" s="279"/>
      <c r="C167" s="303" t="s">
        <v>1702</v>
      </c>
      <c r="D167" s="303"/>
      <c r="E167" s="303"/>
      <c r="F167" s="304" t="s">
        <v>1703</v>
      </c>
      <c r="G167" s="345"/>
      <c r="H167" s="346"/>
      <c r="I167" s="346"/>
      <c r="J167" s="303" t="s">
        <v>1704</v>
      </c>
      <c r="K167" s="281"/>
    </row>
    <row r="168" s="1" customFormat="1" ht="5.25" customHeight="1">
      <c r="B168" s="311"/>
      <c r="C168" s="306"/>
      <c r="D168" s="306"/>
      <c r="E168" s="306"/>
      <c r="F168" s="306"/>
      <c r="G168" s="307"/>
      <c r="H168" s="306"/>
      <c r="I168" s="306"/>
      <c r="J168" s="306"/>
      <c r="K168" s="334"/>
    </row>
    <row r="169" s="1" customFormat="1" ht="15" customHeight="1">
      <c r="B169" s="311"/>
      <c r="C169" s="286" t="s">
        <v>79</v>
      </c>
      <c r="D169" s="286"/>
      <c r="E169" s="286"/>
      <c r="F169" s="309" t="s">
        <v>1705</v>
      </c>
      <c r="G169" s="286"/>
      <c r="H169" s="286" t="s">
        <v>1744</v>
      </c>
      <c r="I169" s="286" t="s">
        <v>1707</v>
      </c>
      <c r="J169" s="286">
        <v>120</v>
      </c>
      <c r="K169" s="334"/>
    </row>
    <row r="170" s="1" customFormat="1" ht="15" customHeight="1">
      <c r="B170" s="311"/>
      <c r="C170" s="286" t="s">
        <v>1753</v>
      </c>
      <c r="D170" s="286"/>
      <c r="E170" s="286"/>
      <c r="F170" s="309" t="s">
        <v>1705</v>
      </c>
      <c r="G170" s="286"/>
      <c r="H170" s="286" t="s">
        <v>1754</v>
      </c>
      <c r="I170" s="286" t="s">
        <v>1707</v>
      </c>
      <c r="J170" s="286" t="s">
        <v>1755</v>
      </c>
      <c r="K170" s="334"/>
    </row>
    <row r="171" s="1" customFormat="1" ht="15" customHeight="1">
      <c r="B171" s="311"/>
      <c r="C171" s="286" t="s">
        <v>88</v>
      </c>
      <c r="D171" s="286"/>
      <c r="E171" s="286"/>
      <c r="F171" s="309" t="s">
        <v>1705</v>
      </c>
      <c r="G171" s="286"/>
      <c r="H171" s="286" t="s">
        <v>1771</v>
      </c>
      <c r="I171" s="286" t="s">
        <v>1707</v>
      </c>
      <c r="J171" s="286" t="s">
        <v>1755</v>
      </c>
      <c r="K171" s="334"/>
    </row>
    <row r="172" s="1" customFormat="1" ht="15" customHeight="1">
      <c r="B172" s="311"/>
      <c r="C172" s="286" t="s">
        <v>1709</v>
      </c>
      <c r="D172" s="286"/>
      <c r="E172" s="286"/>
      <c r="F172" s="309" t="s">
        <v>1710</v>
      </c>
      <c r="G172" s="286"/>
      <c r="H172" s="286" t="s">
        <v>1771</v>
      </c>
      <c r="I172" s="286" t="s">
        <v>1707</v>
      </c>
      <c r="J172" s="286">
        <v>50</v>
      </c>
      <c r="K172" s="334"/>
    </row>
    <row r="173" s="1" customFormat="1" ht="15" customHeight="1">
      <c r="B173" s="311"/>
      <c r="C173" s="286" t="s">
        <v>1712</v>
      </c>
      <c r="D173" s="286"/>
      <c r="E173" s="286"/>
      <c r="F173" s="309" t="s">
        <v>1705</v>
      </c>
      <c r="G173" s="286"/>
      <c r="H173" s="286" t="s">
        <v>1771</v>
      </c>
      <c r="I173" s="286" t="s">
        <v>1714</v>
      </c>
      <c r="J173" s="286"/>
      <c r="K173" s="334"/>
    </row>
    <row r="174" s="1" customFormat="1" ht="15" customHeight="1">
      <c r="B174" s="311"/>
      <c r="C174" s="286" t="s">
        <v>1723</v>
      </c>
      <c r="D174" s="286"/>
      <c r="E174" s="286"/>
      <c r="F174" s="309" t="s">
        <v>1710</v>
      </c>
      <c r="G174" s="286"/>
      <c r="H174" s="286" t="s">
        <v>1771</v>
      </c>
      <c r="I174" s="286" t="s">
        <v>1707</v>
      </c>
      <c r="J174" s="286">
        <v>50</v>
      </c>
      <c r="K174" s="334"/>
    </row>
    <row r="175" s="1" customFormat="1" ht="15" customHeight="1">
      <c r="B175" s="311"/>
      <c r="C175" s="286" t="s">
        <v>1731</v>
      </c>
      <c r="D175" s="286"/>
      <c r="E175" s="286"/>
      <c r="F175" s="309" t="s">
        <v>1710</v>
      </c>
      <c r="G175" s="286"/>
      <c r="H175" s="286" t="s">
        <v>1771</v>
      </c>
      <c r="I175" s="286" t="s">
        <v>1707</v>
      </c>
      <c r="J175" s="286">
        <v>50</v>
      </c>
      <c r="K175" s="334"/>
    </row>
    <row r="176" s="1" customFormat="1" ht="15" customHeight="1">
      <c r="B176" s="311"/>
      <c r="C176" s="286" t="s">
        <v>1729</v>
      </c>
      <c r="D176" s="286"/>
      <c r="E176" s="286"/>
      <c r="F176" s="309" t="s">
        <v>1710</v>
      </c>
      <c r="G176" s="286"/>
      <c r="H176" s="286" t="s">
        <v>1771</v>
      </c>
      <c r="I176" s="286" t="s">
        <v>1707</v>
      </c>
      <c r="J176" s="286">
        <v>50</v>
      </c>
      <c r="K176" s="334"/>
    </row>
    <row r="177" s="1" customFormat="1" ht="15" customHeight="1">
      <c r="B177" s="311"/>
      <c r="C177" s="286" t="s">
        <v>134</v>
      </c>
      <c r="D177" s="286"/>
      <c r="E177" s="286"/>
      <c r="F177" s="309" t="s">
        <v>1705</v>
      </c>
      <c r="G177" s="286"/>
      <c r="H177" s="286" t="s">
        <v>1772</v>
      </c>
      <c r="I177" s="286" t="s">
        <v>1773</v>
      </c>
      <c r="J177" s="286"/>
      <c r="K177" s="334"/>
    </row>
    <row r="178" s="1" customFormat="1" ht="15" customHeight="1">
      <c r="B178" s="311"/>
      <c r="C178" s="286" t="s">
        <v>58</v>
      </c>
      <c r="D178" s="286"/>
      <c r="E178" s="286"/>
      <c r="F178" s="309" t="s">
        <v>1705</v>
      </c>
      <c r="G178" s="286"/>
      <c r="H178" s="286" t="s">
        <v>1774</v>
      </c>
      <c r="I178" s="286" t="s">
        <v>1775</v>
      </c>
      <c r="J178" s="286">
        <v>1</v>
      </c>
      <c r="K178" s="334"/>
    </row>
    <row r="179" s="1" customFormat="1" ht="15" customHeight="1">
      <c r="B179" s="311"/>
      <c r="C179" s="286" t="s">
        <v>54</v>
      </c>
      <c r="D179" s="286"/>
      <c r="E179" s="286"/>
      <c r="F179" s="309" t="s">
        <v>1705</v>
      </c>
      <c r="G179" s="286"/>
      <c r="H179" s="286" t="s">
        <v>1776</v>
      </c>
      <c r="I179" s="286" t="s">
        <v>1707</v>
      </c>
      <c r="J179" s="286">
        <v>20</v>
      </c>
      <c r="K179" s="334"/>
    </row>
    <row r="180" s="1" customFormat="1" ht="15" customHeight="1">
      <c r="B180" s="311"/>
      <c r="C180" s="286" t="s">
        <v>55</v>
      </c>
      <c r="D180" s="286"/>
      <c r="E180" s="286"/>
      <c r="F180" s="309" t="s">
        <v>1705</v>
      </c>
      <c r="G180" s="286"/>
      <c r="H180" s="286" t="s">
        <v>1777</v>
      </c>
      <c r="I180" s="286" t="s">
        <v>1707</v>
      </c>
      <c r="J180" s="286">
        <v>255</v>
      </c>
      <c r="K180" s="334"/>
    </row>
    <row r="181" s="1" customFormat="1" ht="15" customHeight="1">
      <c r="B181" s="311"/>
      <c r="C181" s="286" t="s">
        <v>135</v>
      </c>
      <c r="D181" s="286"/>
      <c r="E181" s="286"/>
      <c r="F181" s="309" t="s">
        <v>1705</v>
      </c>
      <c r="G181" s="286"/>
      <c r="H181" s="286" t="s">
        <v>1669</v>
      </c>
      <c r="I181" s="286" t="s">
        <v>1707</v>
      </c>
      <c r="J181" s="286">
        <v>10</v>
      </c>
      <c r="K181" s="334"/>
    </row>
    <row r="182" s="1" customFormat="1" ht="15" customHeight="1">
      <c r="B182" s="311"/>
      <c r="C182" s="286" t="s">
        <v>136</v>
      </c>
      <c r="D182" s="286"/>
      <c r="E182" s="286"/>
      <c r="F182" s="309" t="s">
        <v>1705</v>
      </c>
      <c r="G182" s="286"/>
      <c r="H182" s="286" t="s">
        <v>1778</v>
      </c>
      <c r="I182" s="286" t="s">
        <v>1739</v>
      </c>
      <c r="J182" s="286"/>
      <c r="K182" s="334"/>
    </row>
    <row r="183" s="1" customFormat="1" ht="15" customHeight="1">
      <c r="B183" s="311"/>
      <c r="C183" s="286" t="s">
        <v>1779</v>
      </c>
      <c r="D183" s="286"/>
      <c r="E183" s="286"/>
      <c r="F183" s="309" t="s">
        <v>1705</v>
      </c>
      <c r="G183" s="286"/>
      <c r="H183" s="286" t="s">
        <v>1780</v>
      </c>
      <c r="I183" s="286" t="s">
        <v>1739</v>
      </c>
      <c r="J183" s="286"/>
      <c r="K183" s="334"/>
    </row>
    <row r="184" s="1" customFormat="1" ht="15" customHeight="1">
      <c r="B184" s="311"/>
      <c r="C184" s="286" t="s">
        <v>1768</v>
      </c>
      <c r="D184" s="286"/>
      <c r="E184" s="286"/>
      <c r="F184" s="309" t="s">
        <v>1705</v>
      </c>
      <c r="G184" s="286"/>
      <c r="H184" s="286" t="s">
        <v>1781</v>
      </c>
      <c r="I184" s="286" t="s">
        <v>1739</v>
      </c>
      <c r="J184" s="286"/>
      <c r="K184" s="334"/>
    </row>
    <row r="185" s="1" customFormat="1" ht="15" customHeight="1">
      <c r="B185" s="311"/>
      <c r="C185" s="286" t="s">
        <v>138</v>
      </c>
      <c r="D185" s="286"/>
      <c r="E185" s="286"/>
      <c r="F185" s="309" t="s">
        <v>1710</v>
      </c>
      <c r="G185" s="286"/>
      <c r="H185" s="286" t="s">
        <v>1782</v>
      </c>
      <c r="I185" s="286" t="s">
        <v>1707</v>
      </c>
      <c r="J185" s="286">
        <v>50</v>
      </c>
      <c r="K185" s="334"/>
    </row>
    <row r="186" s="1" customFormat="1" ht="15" customHeight="1">
      <c r="B186" s="311"/>
      <c r="C186" s="286" t="s">
        <v>1783</v>
      </c>
      <c r="D186" s="286"/>
      <c r="E186" s="286"/>
      <c r="F186" s="309" t="s">
        <v>1710</v>
      </c>
      <c r="G186" s="286"/>
      <c r="H186" s="286" t="s">
        <v>1784</v>
      </c>
      <c r="I186" s="286" t="s">
        <v>1785</v>
      </c>
      <c r="J186" s="286"/>
      <c r="K186" s="334"/>
    </row>
    <row r="187" s="1" customFormat="1" ht="15" customHeight="1">
      <c r="B187" s="311"/>
      <c r="C187" s="286" t="s">
        <v>1786</v>
      </c>
      <c r="D187" s="286"/>
      <c r="E187" s="286"/>
      <c r="F187" s="309" t="s">
        <v>1710</v>
      </c>
      <c r="G187" s="286"/>
      <c r="H187" s="286" t="s">
        <v>1787</v>
      </c>
      <c r="I187" s="286" t="s">
        <v>1785</v>
      </c>
      <c r="J187" s="286"/>
      <c r="K187" s="334"/>
    </row>
    <row r="188" s="1" customFormat="1" ht="15" customHeight="1">
      <c r="B188" s="311"/>
      <c r="C188" s="286" t="s">
        <v>1788</v>
      </c>
      <c r="D188" s="286"/>
      <c r="E188" s="286"/>
      <c r="F188" s="309" t="s">
        <v>1710</v>
      </c>
      <c r="G188" s="286"/>
      <c r="H188" s="286" t="s">
        <v>1789</v>
      </c>
      <c r="I188" s="286" t="s">
        <v>1785</v>
      </c>
      <c r="J188" s="286"/>
      <c r="K188" s="334"/>
    </row>
    <row r="189" s="1" customFormat="1" ht="15" customHeight="1">
      <c r="B189" s="311"/>
      <c r="C189" s="347" t="s">
        <v>1790</v>
      </c>
      <c r="D189" s="286"/>
      <c r="E189" s="286"/>
      <c r="F189" s="309" t="s">
        <v>1710</v>
      </c>
      <c r="G189" s="286"/>
      <c r="H189" s="286" t="s">
        <v>1791</v>
      </c>
      <c r="I189" s="286" t="s">
        <v>1792</v>
      </c>
      <c r="J189" s="348" t="s">
        <v>1793</v>
      </c>
      <c r="K189" s="334"/>
    </row>
    <row r="190" s="1" customFormat="1" ht="15" customHeight="1">
      <c r="B190" s="311"/>
      <c r="C190" s="347" t="s">
        <v>43</v>
      </c>
      <c r="D190" s="286"/>
      <c r="E190" s="286"/>
      <c r="F190" s="309" t="s">
        <v>1705</v>
      </c>
      <c r="G190" s="286"/>
      <c r="H190" s="283" t="s">
        <v>1794</v>
      </c>
      <c r="I190" s="286" t="s">
        <v>1795</v>
      </c>
      <c r="J190" s="286"/>
      <c r="K190" s="334"/>
    </row>
    <row r="191" s="1" customFormat="1" ht="15" customHeight="1">
      <c r="B191" s="311"/>
      <c r="C191" s="347" t="s">
        <v>1796</v>
      </c>
      <c r="D191" s="286"/>
      <c r="E191" s="286"/>
      <c r="F191" s="309" t="s">
        <v>1705</v>
      </c>
      <c r="G191" s="286"/>
      <c r="H191" s="286" t="s">
        <v>1797</v>
      </c>
      <c r="I191" s="286" t="s">
        <v>1739</v>
      </c>
      <c r="J191" s="286"/>
      <c r="K191" s="334"/>
    </row>
    <row r="192" s="1" customFormat="1" ht="15" customHeight="1">
      <c r="B192" s="311"/>
      <c r="C192" s="347" t="s">
        <v>1798</v>
      </c>
      <c r="D192" s="286"/>
      <c r="E192" s="286"/>
      <c r="F192" s="309" t="s">
        <v>1705</v>
      </c>
      <c r="G192" s="286"/>
      <c r="H192" s="286" t="s">
        <v>1799</v>
      </c>
      <c r="I192" s="286" t="s">
        <v>1739</v>
      </c>
      <c r="J192" s="286"/>
      <c r="K192" s="334"/>
    </row>
    <row r="193" s="1" customFormat="1" ht="15" customHeight="1">
      <c r="B193" s="311"/>
      <c r="C193" s="347" t="s">
        <v>1800</v>
      </c>
      <c r="D193" s="286"/>
      <c r="E193" s="286"/>
      <c r="F193" s="309" t="s">
        <v>1710</v>
      </c>
      <c r="G193" s="286"/>
      <c r="H193" s="286" t="s">
        <v>1801</v>
      </c>
      <c r="I193" s="286" t="s">
        <v>1739</v>
      </c>
      <c r="J193" s="286"/>
      <c r="K193" s="334"/>
    </row>
    <row r="194" s="1" customFormat="1" ht="15" customHeight="1">
      <c r="B194" s="340"/>
      <c r="C194" s="349"/>
      <c r="D194" s="320"/>
      <c r="E194" s="320"/>
      <c r="F194" s="320"/>
      <c r="G194" s="320"/>
      <c r="H194" s="320"/>
      <c r="I194" s="320"/>
      <c r="J194" s="320"/>
      <c r="K194" s="341"/>
    </row>
    <row r="195" s="1" customFormat="1" ht="18.75" customHeight="1">
      <c r="B195" s="322"/>
      <c r="C195" s="332"/>
      <c r="D195" s="332"/>
      <c r="E195" s="332"/>
      <c r="F195" s="342"/>
      <c r="G195" s="332"/>
      <c r="H195" s="332"/>
      <c r="I195" s="332"/>
      <c r="J195" s="332"/>
      <c r="K195" s="322"/>
    </row>
    <row r="196" s="1" customFormat="1" ht="18.75" customHeight="1">
      <c r="B196" s="322"/>
      <c r="C196" s="332"/>
      <c r="D196" s="332"/>
      <c r="E196" s="332"/>
      <c r="F196" s="342"/>
      <c r="G196" s="332"/>
      <c r="H196" s="332"/>
      <c r="I196" s="332"/>
      <c r="J196" s="332"/>
      <c r="K196" s="322"/>
    </row>
    <row r="197" s="1" customFormat="1" ht="18.75" customHeight="1">
      <c r="B197" s="294"/>
      <c r="C197" s="294"/>
      <c r="D197" s="294"/>
      <c r="E197" s="294"/>
      <c r="F197" s="294"/>
      <c r="G197" s="294"/>
      <c r="H197" s="294"/>
      <c r="I197" s="294"/>
      <c r="J197" s="294"/>
      <c r="K197" s="294"/>
    </row>
    <row r="198" s="1" customFormat="1" ht="13.5">
      <c r="B198" s="273"/>
      <c r="C198" s="274"/>
      <c r="D198" s="274"/>
      <c r="E198" s="274"/>
      <c r="F198" s="274"/>
      <c r="G198" s="274"/>
      <c r="H198" s="274"/>
      <c r="I198" s="274"/>
      <c r="J198" s="274"/>
      <c r="K198" s="275"/>
    </row>
    <row r="199" s="1" customFormat="1" ht="21">
      <c r="B199" s="276"/>
      <c r="C199" s="277" t="s">
        <v>1802</v>
      </c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5.5" customHeight="1">
      <c r="B200" s="276"/>
      <c r="C200" s="350" t="s">
        <v>1803</v>
      </c>
      <c r="D200" s="350"/>
      <c r="E200" s="350"/>
      <c r="F200" s="350" t="s">
        <v>1804</v>
      </c>
      <c r="G200" s="351"/>
      <c r="H200" s="350" t="s">
        <v>1805</v>
      </c>
      <c r="I200" s="350"/>
      <c r="J200" s="350"/>
      <c r="K200" s="278"/>
    </row>
    <row r="201" s="1" customFormat="1" ht="5.25" customHeight="1">
      <c r="B201" s="311"/>
      <c r="C201" s="306"/>
      <c r="D201" s="306"/>
      <c r="E201" s="306"/>
      <c r="F201" s="306"/>
      <c r="G201" s="332"/>
      <c r="H201" s="306"/>
      <c r="I201" s="306"/>
      <c r="J201" s="306"/>
      <c r="K201" s="334"/>
    </row>
    <row r="202" s="1" customFormat="1" ht="15" customHeight="1">
      <c r="B202" s="311"/>
      <c r="C202" s="286" t="s">
        <v>1795</v>
      </c>
      <c r="D202" s="286"/>
      <c r="E202" s="286"/>
      <c r="F202" s="309" t="s">
        <v>44</v>
      </c>
      <c r="G202" s="286"/>
      <c r="H202" s="286" t="s">
        <v>1806</v>
      </c>
      <c r="I202" s="286"/>
      <c r="J202" s="286"/>
      <c r="K202" s="334"/>
    </row>
    <row r="203" s="1" customFormat="1" ht="15" customHeight="1">
      <c r="B203" s="311"/>
      <c r="C203" s="286"/>
      <c r="D203" s="286"/>
      <c r="E203" s="286"/>
      <c r="F203" s="309" t="s">
        <v>45</v>
      </c>
      <c r="G203" s="286"/>
      <c r="H203" s="286" t="s">
        <v>1807</v>
      </c>
      <c r="I203" s="286"/>
      <c r="J203" s="286"/>
      <c r="K203" s="334"/>
    </row>
    <row r="204" s="1" customFormat="1" ht="15" customHeight="1">
      <c r="B204" s="311"/>
      <c r="C204" s="286"/>
      <c r="D204" s="286"/>
      <c r="E204" s="286"/>
      <c r="F204" s="309" t="s">
        <v>48</v>
      </c>
      <c r="G204" s="286"/>
      <c r="H204" s="286" t="s">
        <v>1808</v>
      </c>
      <c r="I204" s="286"/>
      <c r="J204" s="286"/>
      <c r="K204" s="334"/>
    </row>
    <row r="205" s="1" customFormat="1" ht="15" customHeight="1">
      <c r="B205" s="311"/>
      <c r="C205" s="286"/>
      <c r="D205" s="286"/>
      <c r="E205" s="286"/>
      <c r="F205" s="309" t="s">
        <v>46</v>
      </c>
      <c r="G205" s="286"/>
      <c r="H205" s="286" t="s">
        <v>1809</v>
      </c>
      <c r="I205" s="286"/>
      <c r="J205" s="286"/>
      <c r="K205" s="334"/>
    </row>
    <row r="206" s="1" customFormat="1" ht="15" customHeight="1">
      <c r="B206" s="311"/>
      <c r="C206" s="286"/>
      <c r="D206" s="286"/>
      <c r="E206" s="286"/>
      <c r="F206" s="309" t="s">
        <v>47</v>
      </c>
      <c r="G206" s="286"/>
      <c r="H206" s="286" t="s">
        <v>1810</v>
      </c>
      <c r="I206" s="286"/>
      <c r="J206" s="286"/>
      <c r="K206" s="334"/>
    </row>
    <row r="207" s="1" customFormat="1" ht="15" customHeight="1">
      <c r="B207" s="311"/>
      <c r="C207" s="286"/>
      <c r="D207" s="286"/>
      <c r="E207" s="286"/>
      <c r="F207" s="309"/>
      <c r="G207" s="286"/>
      <c r="H207" s="286"/>
      <c r="I207" s="286"/>
      <c r="J207" s="286"/>
      <c r="K207" s="334"/>
    </row>
    <row r="208" s="1" customFormat="1" ht="15" customHeight="1">
      <c r="B208" s="311"/>
      <c r="C208" s="286" t="s">
        <v>1751</v>
      </c>
      <c r="D208" s="286"/>
      <c r="E208" s="286"/>
      <c r="F208" s="309" t="s">
        <v>80</v>
      </c>
      <c r="G208" s="286"/>
      <c r="H208" s="286" t="s">
        <v>1811</v>
      </c>
      <c r="I208" s="286"/>
      <c r="J208" s="286"/>
      <c r="K208" s="334"/>
    </row>
    <row r="209" s="1" customFormat="1" ht="15" customHeight="1">
      <c r="B209" s="311"/>
      <c r="C209" s="286"/>
      <c r="D209" s="286"/>
      <c r="E209" s="286"/>
      <c r="F209" s="309" t="s">
        <v>1648</v>
      </c>
      <c r="G209" s="286"/>
      <c r="H209" s="286" t="s">
        <v>1649</v>
      </c>
      <c r="I209" s="286"/>
      <c r="J209" s="286"/>
      <c r="K209" s="334"/>
    </row>
    <row r="210" s="1" customFormat="1" ht="15" customHeight="1">
      <c r="B210" s="311"/>
      <c r="C210" s="286"/>
      <c r="D210" s="286"/>
      <c r="E210" s="286"/>
      <c r="F210" s="309" t="s">
        <v>1646</v>
      </c>
      <c r="G210" s="286"/>
      <c r="H210" s="286" t="s">
        <v>1812</v>
      </c>
      <c r="I210" s="286"/>
      <c r="J210" s="286"/>
      <c r="K210" s="334"/>
    </row>
    <row r="211" s="1" customFormat="1" ht="15" customHeight="1">
      <c r="B211" s="352"/>
      <c r="C211" s="286"/>
      <c r="D211" s="286"/>
      <c r="E211" s="286"/>
      <c r="F211" s="309" t="s">
        <v>1650</v>
      </c>
      <c r="G211" s="347"/>
      <c r="H211" s="338" t="s">
        <v>1651</v>
      </c>
      <c r="I211" s="338"/>
      <c r="J211" s="338"/>
      <c r="K211" s="353"/>
    </row>
    <row r="212" s="1" customFormat="1" ht="15" customHeight="1">
      <c r="B212" s="352"/>
      <c r="C212" s="286"/>
      <c r="D212" s="286"/>
      <c r="E212" s="286"/>
      <c r="F212" s="309" t="s">
        <v>1652</v>
      </c>
      <c r="G212" s="347"/>
      <c r="H212" s="338" t="s">
        <v>1813</v>
      </c>
      <c r="I212" s="338"/>
      <c r="J212" s="338"/>
      <c r="K212" s="353"/>
    </row>
    <row r="213" s="1" customFormat="1" ht="15" customHeight="1">
      <c r="B213" s="352"/>
      <c r="C213" s="286"/>
      <c r="D213" s="286"/>
      <c r="E213" s="286"/>
      <c r="F213" s="309"/>
      <c r="G213" s="347"/>
      <c r="H213" s="338"/>
      <c r="I213" s="338"/>
      <c r="J213" s="338"/>
      <c r="K213" s="353"/>
    </row>
    <row r="214" s="1" customFormat="1" ht="15" customHeight="1">
      <c r="B214" s="352"/>
      <c r="C214" s="286" t="s">
        <v>1775</v>
      </c>
      <c r="D214" s="286"/>
      <c r="E214" s="286"/>
      <c r="F214" s="309">
        <v>1</v>
      </c>
      <c r="G214" s="347"/>
      <c r="H214" s="338" t="s">
        <v>1814</v>
      </c>
      <c r="I214" s="338"/>
      <c r="J214" s="338"/>
      <c r="K214" s="353"/>
    </row>
    <row r="215" s="1" customFormat="1" ht="15" customHeight="1">
      <c r="B215" s="352"/>
      <c r="C215" s="286"/>
      <c r="D215" s="286"/>
      <c r="E215" s="286"/>
      <c r="F215" s="309">
        <v>2</v>
      </c>
      <c r="G215" s="347"/>
      <c r="H215" s="338" t="s">
        <v>1815</v>
      </c>
      <c r="I215" s="338"/>
      <c r="J215" s="338"/>
      <c r="K215" s="353"/>
    </row>
    <row r="216" s="1" customFormat="1" ht="15" customHeight="1">
      <c r="B216" s="352"/>
      <c r="C216" s="286"/>
      <c r="D216" s="286"/>
      <c r="E216" s="286"/>
      <c r="F216" s="309">
        <v>3</v>
      </c>
      <c r="G216" s="347"/>
      <c r="H216" s="338" t="s">
        <v>1816</v>
      </c>
      <c r="I216" s="338"/>
      <c r="J216" s="338"/>
      <c r="K216" s="353"/>
    </row>
    <row r="217" s="1" customFormat="1" ht="15" customHeight="1">
      <c r="B217" s="352"/>
      <c r="C217" s="286"/>
      <c r="D217" s="286"/>
      <c r="E217" s="286"/>
      <c r="F217" s="309">
        <v>4</v>
      </c>
      <c r="G217" s="347"/>
      <c r="H217" s="338" t="s">
        <v>1817</v>
      </c>
      <c r="I217" s="338"/>
      <c r="J217" s="338"/>
      <c r="K217" s="353"/>
    </row>
    <row r="218" s="1" customFormat="1" ht="12.75" customHeight="1">
      <c r="B218" s="354"/>
      <c r="C218" s="355"/>
      <c r="D218" s="355"/>
      <c r="E218" s="355"/>
      <c r="F218" s="355"/>
      <c r="G218" s="355"/>
      <c r="H218" s="355"/>
      <c r="I218" s="355"/>
      <c r="J218" s="355"/>
      <c r="K218" s="35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83</v>
      </c>
    </row>
    <row r="4" s="1" customFormat="1" ht="24.96" customHeight="1">
      <c r="B4" s="20"/>
      <c r="D4" s="140" t="s">
        <v>111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Rozšíření jednotky poanesteziologické péče na operačních sálech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112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113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12. 5. 2023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27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22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tr">
        <f>IF('Rekapitulace stavby'!AN16="","",'Rekapitulace stavby'!AN16)</f>
        <v/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tr">
        <f>IF('Rekapitulace stavby'!E17="","",'Rekapitulace stavby'!E17)</f>
        <v xml:space="preserve"> </v>
      </c>
      <c r="F21" s="38"/>
      <c r="G21" s="38"/>
      <c r="H21" s="38"/>
      <c r="I21" s="142" t="s">
        <v>28</v>
      </c>
      <c r="J21" s="133" t="str">
        <f>IF('Rekapitulace stavby'!AN17="","",'Rekapitulace stavby'!AN17)</f>
        <v/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">
        <v>35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">
        <v>36</v>
      </c>
      <c r="F24" s="38"/>
      <c r="G24" s="38"/>
      <c r="H24" s="38"/>
      <c r="I24" s="142" t="s">
        <v>28</v>
      </c>
      <c r="J24" s="133" t="s">
        <v>19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37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39</v>
      </c>
      <c r="E30" s="38"/>
      <c r="F30" s="38"/>
      <c r="G30" s="38"/>
      <c r="H30" s="38"/>
      <c r="I30" s="38"/>
      <c r="J30" s="153">
        <f>ROUND(J94,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41</v>
      </c>
      <c r="G32" s="38"/>
      <c r="H32" s="38"/>
      <c r="I32" s="154" t="s">
        <v>40</v>
      </c>
      <c r="J32" s="154" t="s">
        <v>42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43</v>
      </c>
      <c r="E33" s="142" t="s">
        <v>44</v>
      </c>
      <c r="F33" s="156">
        <f>ROUND((SUM(BE94:BE401)),  2)</f>
        <v>0</v>
      </c>
      <c r="G33" s="38"/>
      <c r="H33" s="38"/>
      <c r="I33" s="157">
        <v>0.20999999999999999</v>
      </c>
      <c r="J33" s="156">
        <f>ROUND(((SUM(BE94:BE401))*I33),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45</v>
      </c>
      <c r="F34" s="156">
        <f>ROUND((SUM(BF94:BF401)),  2)</f>
        <v>0</v>
      </c>
      <c r="G34" s="38"/>
      <c r="H34" s="38"/>
      <c r="I34" s="157">
        <v>0.14999999999999999</v>
      </c>
      <c r="J34" s="156">
        <f>ROUND(((SUM(BF94:BF401))*I34),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46</v>
      </c>
      <c r="F35" s="156">
        <f>ROUND((SUM(BG94:BG401)),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47</v>
      </c>
      <c r="F36" s="156">
        <f>ROUND((SUM(BH94:BH401)),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48</v>
      </c>
      <c r="F37" s="156">
        <f>ROUND((SUM(BI94:BI401)),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49</v>
      </c>
      <c r="E39" s="160"/>
      <c r="F39" s="160"/>
      <c r="G39" s="161" t="s">
        <v>50</v>
      </c>
      <c r="H39" s="162" t="s">
        <v>51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114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9" t="str">
        <f>E7</f>
        <v>Rozšíření jednotky poanesteziologické péče na operačních sálech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112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01 - Stavba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Nemocnice Havířov, p.o.</v>
      </c>
      <c r="G52" s="40"/>
      <c r="H52" s="40"/>
      <c r="I52" s="32" t="s">
        <v>23</v>
      </c>
      <c r="J52" s="72" t="str">
        <f>IF(J12="","",J12)</f>
        <v>12. 5. 2023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Nemocnice Havířov, p.o.</v>
      </c>
      <c r="G54" s="40"/>
      <c r="H54" s="40"/>
      <c r="I54" s="32" t="s">
        <v>31</v>
      </c>
      <c r="J54" s="36" t="str">
        <f>E21</f>
        <v xml:space="preserve"> 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Amun Pro s.r.o.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115</v>
      </c>
      <c r="D57" s="171"/>
      <c r="E57" s="171"/>
      <c r="F57" s="171"/>
      <c r="G57" s="171"/>
      <c r="H57" s="171"/>
      <c r="I57" s="171"/>
      <c r="J57" s="172" t="s">
        <v>116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71</v>
      </c>
      <c r="D59" s="40"/>
      <c r="E59" s="40"/>
      <c r="F59" s="40"/>
      <c r="G59" s="40"/>
      <c r="H59" s="40"/>
      <c r="I59" s="40"/>
      <c r="J59" s="102">
        <f>J94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117</v>
      </c>
    </row>
    <row r="60" s="9" customFormat="1" ht="24.96" customHeight="1">
      <c r="A60" s="9"/>
      <c r="B60" s="174"/>
      <c r="C60" s="175"/>
      <c r="D60" s="176" t="s">
        <v>118</v>
      </c>
      <c r="E60" s="177"/>
      <c r="F60" s="177"/>
      <c r="G60" s="177"/>
      <c r="H60" s="177"/>
      <c r="I60" s="177"/>
      <c r="J60" s="178">
        <f>J95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25"/>
      <c r="D61" s="181" t="s">
        <v>119</v>
      </c>
      <c r="E61" s="182"/>
      <c r="F61" s="182"/>
      <c r="G61" s="182"/>
      <c r="H61" s="182"/>
      <c r="I61" s="182"/>
      <c r="J61" s="183">
        <f>J96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0"/>
      <c r="C62" s="125"/>
      <c r="D62" s="181" t="s">
        <v>120</v>
      </c>
      <c r="E62" s="182"/>
      <c r="F62" s="182"/>
      <c r="G62" s="182"/>
      <c r="H62" s="182"/>
      <c r="I62" s="182"/>
      <c r="J62" s="183">
        <f>J116</f>
        <v>0</v>
      </c>
      <c r="K62" s="125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0"/>
      <c r="C63" s="125"/>
      <c r="D63" s="181" t="s">
        <v>121</v>
      </c>
      <c r="E63" s="182"/>
      <c r="F63" s="182"/>
      <c r="G63" s="182"/>
      <c r="H63" s="182"/>
      <c r="I63" s="182"/>
      <c r="J63" s="183">
        <f>J132</f>
        <v>0</v>
      </c>
      <c r="K63" s="125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0"/>
      <c r="C64" s="125"/>
      <c r="D64" s="181" t="s">
        <v>122</v>
      </c>
      <c r="E64" s="182"/>
      <c r="F64" s="182"/>
      <c r="G64" s="182"/>
      <c r="H64" s="182"/>
      <c r="I64" s="182"/>
      <c r="J64" s="183">
        <f>J150</f>
        <v>0</v>
      </c>
      <c r="K64" s="125"/>
      <c r="L64" s="18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74"/>
      <c r="C65" s="175"/>
      <c r="D65" s="176" t="s">
        <v>123</v>
      </c>
      <c r="E65" s="177"/>
      <c r="F65" s="177"/>
      <c r="G65" s="177"/>
      <c r="H65" s="177"/>
      <c r="I65" s="177"/>
      <c r="J65" s="178">
        <f>J168</f>
        <v>0</v>
      </c>
      <c r="K65" s="175"/>
      <c r="L65" s="17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0"/>
      <c r="C66" s="125"/>
      <c r="D66" s="181" t="s">
        <v>124</v>
      </c>
      <c r="E66" s="182"/>
      <c r="F66" s="182"/>
      <c r="G66" s="182"/>
      <c r="H66" s="182"/>
      <c r="I66" s="182"/>
      <c r="J66" s="183">
        <f>J169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125</v>
      </c>
      <c r="E67" s="182"/>
      <c r="F67" s="182"/>
      <c r="G67" s="182"/>
      <c r="H67" s="182"/>
      <c r="I67" s="182"/>
      <c r="J67" s="183">
        <f>J189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126</v>
      </c>
      <c r="E68" s="182"/>
      <c r="F68" s="182"/>
      <c r="G68" s="182"/>
      <c r="H68" s="182"/>
      <c r="I68" s="182"/>
      <c r="J68" s="183">
        <f>J226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5"/>
      <c r="D69" s="181" t="s">
        <v>127</v>
      </c>
      <c r="E69" s="182"/>
      <c r="F69" s="182"/>
      <c r="G69" s="182"/>
      <c r="H69" s="182"/>
      <c r="I69" s="182"/>
      <c r="J69" s="183">
        <f>J265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0"/>
      <c r="C70" s="125"/>
      <c r="D70" s="181" t="s">
        <v>128</v>
      </c>
      <c r="E70" s="182"/>
      <c r="F70" s="182"/>
      <c r="G70" s="182"/>
      <c r="H70" s="182"/>
      <c r="I70" s="182"/>
      <c r="J70" s="183">
        <f>J304</f>
        <v>0</v>
      </c>
      <c r="K70" s="125"/>
      <c r="L70" s="18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0"/>
      <c r="C71" s="125"/>
      <c r="D71" s="181" t="s">
        <v>129</v>
      </c>
      <c r="E71" s="182"/>
      <c r="F71" s="182"/>
      <c r="G71" s="182"/>
      <c r="H71" s="182"/>
      <c r="I71" s="182"/>
      <c r="J71" s="183">
        <f>J341</f>
        <v>0</v>
      </c>
      <c r="K71" s="125"/>
      <c r="L71" s="18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0"/>
      <c r="C72" s="125"/>
      <c r="D72" s="181" t="s">
        <v>130</v>
      </c>
      <c r="E72" s="182"/>
      <c r="F72" s="182"/>
      <c r="G72" s="182"/>
      <c r="H72" s="182"/>
      <c r="I72" s="182"/>
      <c r="J72" s="183">
        <f>J360</f>
        <v>0</v>
      </c>
      <c r="K72" s="125"/>
      <c r="L72" s="18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0"/>
      <c r="C73" s="125"/>
      <c r="D73" s="181" t="s">
        <v>131</v>
      </c>
      <c r="E73" s="182"/>
      <c r="F73" s="182"/>
      <c r="G73" s="182"/>
      <c r="H73" s="182"/>
      <c r="I73" s="182"/>
      <c r="J73" s="183">
        <f>J386</f>
        <v>0</v>
      </c>
      <c r="K73" s="125"/>
      <c r="L73" s="184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74"/>
      <c r="C74" s="175"/>
      <c r="D74" s="176" t="s">
        <v>132</v>
      </c>
      <c r="E74" s="177"/>
      <c r="F74" s="177"/>
      <c r="G74" s="177"/>
      <c r="H74" s="177"/>
      <c r="I74" s="177"/>
      <c r="J74" s="178">
        <f>J395</f>
        <v>0</v>
      </c>
      <c r="K74" s="175"/>
      <c r="L74" s="17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2" customFormat="1" ht="21.84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59"/>
      <c r="C76" s="60"/>
      <c r="D76" s="60"/>
      <c r="E76" s="60"/>
      <c r="F76" s="60"/>
      <c r="G76" s="60"/>
      <c r="H76" s="60"/>
      <c r="I76" s="60"/>
      <c r="J76" s="60"/>
      <c r="K76" s="6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61"/>
      <c r="C80" s="62"/>
      <c r="D80" s="62"/>
      <c r="E80" s="62"/>
      <c r="F80" s="62"/>
      <c r="G80" s="62"/>
      <c r="H80" s="62"/>
      <c r="I80" s="62"/>
      <c r="J80" s="62"/>
      <c r="K80" s="62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3" t="s">
        <v>133</v>
      </c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16</v>
      </c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169" t="str">
        <f>E7</f>
        <v>Rozšíření jednotky poanesteziologické péče na operačních sálech</v>
      </c>
      <c r="F84" s="32"/>
      <c r="G84" s="32"/>
      <c r="H84" s="32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112</v>
      </c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40"/>
      <c r="D86" s="40"/>
      <c r="E86" s="69" t="str">
        <f>E9</f>
        <v>01 - Stavba</v>
      </c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21</v>
      </c>
      <c r="D88" s="40"/>
      <c r="E88" s="40"/>
      <c r="F88" s="27" t="str">
        <f>F12</f>
        <v>Nemocnice Havířov, p.o.</v>
      </c>
      <c r="G88" s="40"/>
      <c r="H88" s="40"/>
      <c r="I88" s="32" t="s">
        <v>23</v>
      </c>
      <c r="J88" s="72" t="str">
        <f>IF(J12="","",J12)</f>
        <v>12. 5. 2023</v>
      </c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25</v>
      </c>
      <c r="D90" s="40"/>
      <c r="E90" s="40"/>
      <c r="F90" s="27" t="str">
        <f>E15</f>
        <v>Nemocnice Havířov, p.o.</v>
      </c>
      <c r="G90" s="40"/>
      <c r="H90" s="40"/>
      <c r="I90" s="32" t="s">
        <v>31</v>
      </c>
      <c r="J90" s="36" t="str">
        <f>E21</f>
        <v xml:space="preserve"> </v>
      </c>
      <c r="K90" s="40"/>
      <c r="L90" s="14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29</v>
      </c>
      <c r="D91" s="40"/>
      <c r="E91" s="40"/>
      <c r="F91" s="27" t="str">
        <f>IF(E18="","",E18)</f>
        <v>Vyplň údaj</v>
      </c>
      <c r="G91" s="40"/>
      <c r="H91" s="40"/>
      <c r="I91" s="32" t="s">
        <v>34</v>
      </c>
      <c r="J91" s="36" t="str">
        <f>E24</f>
        <v>Amun Pro s.r.o.</v>
      </c>
      <c r="K91" s="40"/>
      <c r="L91" s="14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0.32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4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11" customFormat="1" ht="29.28" customHeight="1">
      <c r="A93" s="185"/>
      <c r="B93" s="186"/>
      <c r="C93" s="187" t="s">
        <v>134</v>
      </c>
      <c r="D93" s="188" t="s">
        <v>58</v>
      </c>
      <c r="E93" s="188" t="s">
        <v>54</v>
      </c>
      <c r="F93" s="188" t="s">
        <v>55</v>
      </c>
      <c r="G93" s="188" t="s">
        <v>135</v>
      </c>
      <c r="H93" s="188" t="s">
        <v>136</v>
      </c>
      <c r="I93" s="188" t="s">
        <v>137</v>
      </c>
      <c r="J93" s="188" t="s">
        <v>116</v>
      </c>
      <c r="K93" s="189" t="s">
        <v>138</v>
      </c>
      <c r="L93" s="190"/>
      <c r="M93" s="92" t="s">
        <v>19</v>
      </c>
      <c r="N93" s="93" t="s">
        <v>43</v>
      </c>
      <c r="O93" s="93" t="s">
        <v>139</v>
      </c>
      <c r="P93" s="93" t="s">
        <v>140</v>
      </c>
      <c r="Q93" s="93" t="s">
        <v>141</v>
      </c>
      <c r="R93" s="93" t="s">
        <v>142</v>
      </c>
      <c r="S93" s="93" t="s">
        <v>143</v>
      </c>
      <c r="T93" s="94" t="s">
        <v>144</v>
      </c>
      <c r="U93" s="185"/>
      <c r="V93" s="185"/>
      <c r="W93" s="185"/>
      <c r="X93" s="185"/>
      <c r="Y93" s="185"/>
      <c r="Z93" s="185"/>
      <c r="AA93" s="185"/>
      <c r="AB93" s="185"/>
      <c r="AC93" s="185"/>
      <c r="AD93" s="185"/>
      <c r="AE93" s="185"/>
    </row>
    <row r="94" s="2" customFormat="1" ht="22.8" customHeight="1">
      <c r="A94" s="38"/>
      <c r="B94" s="39"/>
      <c r="C94" s="99" t="s">
        <v>145</v>
      </c>
      <c r="D94" s="40"/>
      <c r="E94" s="40"/>
      <c r="F94" s="40"/>
      <c r="G94" s="40"/>
      <c r="H94" s="40"/>
      <c r="I94" s="40"/>
      <c r="J94" s="191">
        <f>BK94</f>
        <v>0</v>
      </c>
      <c r="K94" s="40"/>
      <c r="L94" s="44"/>
      <c r="M94" s="95"/>
      <c r="N94" s="192"/>
      <c r="O94" s="96"/>
      <c r="P94" s="193">
        <f>P95+P168+P395</f>
        <v>0</v>
      </c>
      <c r="Q94" s="96"/>
      <c r="R94" s="193">
        <f>R95+R168+R395</f>
        <v>7.7309889999999992</v>
      </c>
      <c r="S94" s="96"/>
      <c r="T94" s="194">
        <f>T95+T168+T395</f>
        <v>13.633887999999999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72</v>
      </c>
      <c r="AU94" s="17" t="s">
        <v>117</v>
      </c>
      <c r="BK94" s="195">
        <f>BK95+BK168+BK395</f>
        <v>0</v>
      </c>
    </row>
    <row r="95" s="12" customFormat="1" ht="25.92" customHeight="1">
      <c r="A95" s="12"/>
      <c r="B95" s="196"/>
      <c r="C95" s="197"/>
      <c r="D95" s="198" t="s">
        <v>72</v>
      </c>
      <c r="E95" s="199" t="s">
        <v>146</v>
      </c>
      <c r="F95" s="199" t="s">
        <v>147</v>
      </c>
      <c r="G95" s="197"/>
      <c r="H95" s="197"/>
      <c r="I95" s="200"/>
      <c r="J95" s="201">
        <f>BK95</f>
        <v>0</v>
      </c>
      <c r="K95" s="197"/>
      <c r="L95" s="202"/>
      <c r="M95" s="203"/>
      <c r="N95" s="204"/>
      <c r="O95" s="204"/>
      <c r="P95" s="205">
        <f>P96+P116+P132+P150</f>
        <v>0</v>
      </c>
      <c r="Q95" s="204"/>
      <c r="R95" s="205">
        <f>R96+R116+R132+R150</f>
        <v>4.6503309999999995</v>
      </c>
      <c r="S95" s="204"/>
      <c r="T95" s="206">
        <f>T96+T116+T132+T150</f>
        <v>8.1799999999999997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7" t="s">
        <v>81</v>
      </c>
      <c r="AT95" s="208" t="s">
        <v>72</v>
      </c>
      <c r="AU95" s="208" t="s">
        <v>73</v>
      </c>
      <c r="AY95" s="207" t="s">
        <v>148</v>
      </c>
      <c r="BK95" s="209">
        <f>BK96+BK116+BK132+BK150</f>
        <v>0</v>
      </c>
    </row>
    <row r="96" s="12" customFormat="1" ht="22.8" customHeight="1">
      <c r="A96" s="12"/>
      <c r="B96" s="196"/>
      <c r="C96" s="197"/>
      <c r="D96" s="198" t="s">
        <v>72</v>
      </c>
      <c r="E96" s="210" t="s">
        <v>149</v>
      </c>
      <c r="F96" s="210" t="s">
        <v>150</v>
      </c>
      <c r="G96" s="197"/>
      <c r="H96" s="197"/>
      <c r="I96" s="200"/>
      <c r="J96" s="211">
        <f>BK96</f>
        <v>0</v>
      </c>
      <c r="K96" s="197"/>
      <c r="L96" s="202"/>
      <c r="M96" s="203"/>
      <c r="N96" s="204"/>
      <c r="O96" s="204"/>
      <c r="P96" s="205">
        <f>SUM(P97:P115)</f>
        <v>0</v>
      </c>
      <c r="Q96" s="204"/>
      <c r="R96" s="205">
        <f>SUM(R97:R115)</f>
        <v>1.973095</v>
      </c>
      <c r="S96" s="204"/>
      <c r="T96" s="206">
        <f>SUM(T97:T115)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7" t="s">
        <v>81</v>
      </c>
      <c r="AT96" s="208" t="s">
        <v>72</v>
      </c>
      <c r="AU96" s="208" t="s">
        <v>81</v>
      </c>
      <c r="AY96" s="207" t="s">
        <v>148</v>
      </c>
      <c r="BK96" s="209">
        <f>SUM(BK97:BK115)</f>
        <v>0</v>
      </c>
    </row>
    <row r="97" s="2" customFormat="1" ht="16.5" customHeight="1">
      <c r="A97" s="38"/>
      <c r="B97" s="39"/>
      <c r="C97" s="212" t="s">
        <v>151</v>
      </c>
      <c r="D97" s="212" t="s">
        <v>152</v>
      </c>
      <c r="E97" s="213" t="s">
        <v>153</v>
      </c>
      <c r="F97" s="214" t="s">
        <v>154</v>
      </c>
      <c r="G97" s="215" t="s">
        <v>155</v>
      </c>
      <c r="H97" s="216">
        <v>1</v>
      </c>
      <c r="I97" s="217"/>
      <c r="J97" s="218">
        <f>ROUND(I97*H97,2)</f>
        <v>0</v>
      </c>
      <c r="K97" s="214" t="s">
        <v>156</v>
      </c>
      <c r="L97" s="219"/>
      <c r="M97" s="220" t="s">
        <v>19</v>
      </c>
      <c r="N97" s="221" t="s">
        <v>44</v>
      </c>
      <c r="O97" s="84"/>
      <c r="P97" s="222">
        <f>O97*H97</f>
        <v>0</v>
      </c>
      <c r="Q97" s="222">
        <v>0.037999999999999999</v>
      </c>
      <c r="R97" s="222">
        <f>Q97*H97</f>
        <v>0.037999999999999999</v>
      </c>
      <c r="S97" s="222">
        <v>0</v>
      </c>
      <c r="T97" s="223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4" t="s">
        <v>157</v>
      </c>
      <c r="AT97" s="224" t="s">
        <v>152</v>
      </c>
      <c r="AU97" s="224" t="s">
        <v>83</v>
      </c>
      <c r="AY97" s="17" t="s">
        <v>148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7" t="s">
        <v>81</v>
      </c>
      <c r="BK97" s="225">
        <f>ROUND(I97*H97,2)</f>
        <v>0</v>
      </c>
      <c r="BL97" s="17" t="s">
        <v>158</v>
      </c>
      <c r="BM97" s="224" t="s">
        <v>159</v>
      </c>
    </row>
    <row r="98" s="2" customFormat="1">
      <c r="A98" s="38"/>
      <c r="B98" s="39"/>
      <c r="C98" s="40"/>
      <c r="D98" s="226" t="s">
        <v>160</v>
      </c>
      <c r="E98" s="40"/>
      <c r="F98" s="227" t="s">
        <v>154</v>
      </c>
      <c r="G98" s="40"/>
      <c r="H98" s="40"/>
      <c r="I98" s="228"/>
      <c r="J98" s="40"/>
      <c r="K98" s="40"/>
      <c r="L98" s="44"/>
      <c r="M98" s="229"/>
      <c r="N98" s="230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160</v>
      </c>
      <c r="AU98" s="17" t="s">
        <v>83</v>
      </c>
    </row>
    <row r="99" s="2" customFormat="1" ht="16.5" customHeight="1">
      <c r="A99" s="38"/>
      <c r="B99" s="39"/>
      <c r="C99" s="212" t="s">
        <v>161</v>
      </c>
      <c r="D99" s="212" t="s">
        <v>152</v>
      </c>
      <c r="E99" s="213" t="s">
        <v>162</v>
      </c>
      <c r="F99" s="214" t="s">
        <v>163</v>
      </c>
      <c r="G99" s="215" t="s">
        <v>155</v>
      </c>
      <c r="H99" s="216">
        <v>1</v>
      </c>
      <c r="I99" s="217"/>
      <c r="J99" s="218">
        <f>ROUND(I99*H99,2)</f>
        <v>0</v>
      </c>
      <c r="K99" s="214" t="s">
        <v>156</v>
      </c>
      <c r="L99" s="219"/>
      <c r="M99" s="220" t="s">
        <v>19</v>
      </c>
      <c r="N99" s="221" t="s">
        <v>44</v>
      </c>
      <c r="O99" s="84"/>
      <c r="P99" s="222">
        <f>O99*H99</f>
        <v>0</v>
      </c>
      <c r="Q99" s="222">
        <v>0.086999999999999994</v>
      </c>
      <c r="R99" s="222">
        <f>Q99*H99</f>
        <v>0.086999999999999994</v>
      </c>
      <c r="S99" s="222">
        <v>0</v>
      </c>
      <c r="T99" s="223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4" t="s">
        <v>157</v>
      </c>
      <c r="AT99" s="224" t="s">
        <v>152</v>
      </c>
      <c r="AU99" s="224" t="s">
        <v>83</v>
      </c>
      <c r="AY99" s="17" t="s">
        <v>148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7" t="s">
        <v>81</v>
      </c>
      <c r="BK99" s="225">
        <f>ROUND(I99*H99,2)</f>
        <v>0</v>
      </c>
      <c r="BL99" s="17" t="s">
        <v>158</v>
      </c>
      <c r="BM99" s="224" t="s">
        <v>164</v>
      </c>
    </row>
    <row r="100" s="2" customFormat="1">
      <c r="A100" s="38"/>
      <c r="B100" s="39"/>
      <c r="C100" s="40"/>
      <c r="D100" s="226" t="s">
        <v>160</v>
      </c>
      <c r="E100" s="40"/>
      <c r="F100" s="227" t="s">
        <v>163</v>
      </c>
      <c r="G100" s="40"/>
      <c r="H100" s="40"/>
      <c r="I100" s="228"/>
      <c r="J100" s="40"/>
      <c r="K100" s="40"/>
      <c r="L100" s="44"/>
      <c r="M100" s="229"/>
      <c r="N100" s="230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160</v>
      </c>
      <c r="AU100" s="17" t="s">
        <v>83</v>
      </c>
    </row>
    <row r="101" s="2" customFormat="1" ht="21.75" customHeight="1">
      <c r="A101" s="38"/>
      <c r="B101" s="39"/>
      <c r="C101" s="231" t="s">
        <v>165</v>
      </c>
      <c r="D101" s="231" t="s">
        <v>166</v>
      </c>
      <c r="E101" s="232" t="s">
        <v>167</v>
      </c>
      <c r="F101" s="233" t="s">
        <v>168</v>
      </c>
      <c r="G101" s="234" t="s">
        <v>155</v>
      </c>
      <c r="H101" s="235">
        <v>1</v>
      </c>
      <c r="I101" s="236"/>
      <c r="J101" s="237">
        <f>ROUND(I101*H101,2)</f>
        <v>0</v>
      </c>
      <c r="K101" s="233" t="s">
        <v>156</v>
      </c>
      <c r="L101" s="44"/>
      <c r="M101" s="238" t="s">
        <v>19</v>
      </c>
      <c r="N101" s="239" t="s">
        <v>44</v>
      </c>
      <c r="O101" s="84"/>
      <c r="P101" s="222">
        <f>O101*H101</f>
        <v>0</v>
      </c>
      <c r="Q101" s="222">
        <v>0.038629999999999998</v>
      </c>
      <c r="R101" s="222">
        <f>Q101*H101</f>
        <v>0.038629999999999998</v>
      </c>
      <c r="S101" s="222">
        <v>0</v>
      </c>
      <c r="T101" s="223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4" t="s">
        <v>158</v>
      </c>
      <c r="AT101" s="224" t="s">
        <v>166</v>
      </c>
      <c r="AU101" s="224" t="s">
        <v>83</v>
      </c>
      <c r="AY101" s="17" t="s">
        <v>148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7" t="s">
        <v>81</v>
      </c>
      <c r="BK101" s="225">
        <f>ROUND(I101*H101,2)</f>
        <v>0</v>
      </c>
      <c r="BL101" s="17" t="s">
        <v>158</v>
      </c>
      <c r="BM101" s="224" t="s">
        <v>169</v>
      </c>
    </row>
    <row r="102" s="2" customFormat="1">
      <c r="A102" s="38"/>
      <c r="B102" s="39"/>
      <c r="C102" s="40"/>
      <c r="D102" s="226" t="s">
        <v>160</v>
      </c>
      <c r="E102" s="40"/>
      <c r="F102" s="227" t="s">
        <v>170</v>
      </c>
      <c r="G102" s="40"/>
      <c r="H102" s="40"/>
      <c r="I102" s="228"/>
      <c r="J102" s="40"/>
      <c r="K102" s="40"/>
      <c r="L102" s="44"/>
      <c r="M102" s="229"/>
      <c r="N102" s="230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160</v>
      </c>
      <c r="AU102" s="17" t="s">
        <v>83</v>
      </c>
    </row>
    <row r="103" s="2" customFormat="1">
      <c r="A103" s="38"/>
      <c r="B103" s="39"/>
      <c r="C103" s="40"/>
      <c r="D103" s="240" t="s">
        <v>171</v>
      </c>
      <c r="E103" s="40"/>
      <c r="F103" s="241" t="s">
        <v>172</v>
      </c>
      <c r="G103" s="40"/>
      <c r="H103" s="40"/>
      <c r="I103" s="228"/>
      <c r="J103" s="40"/>
      <c r="K103" s="40"/>
      <c r="L103" s="44"/>
      <c r="M103" s="229"/>
      <c r="N103" s="230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171</v>
      </c>
      <c r="AU103" s="17" t="s">
        <v>83</v>
      </c>
    </row>
    <row r="104" s="2" customFormat="1" ht="21.75" customHeight="1">
      <c r="A104" s="38"/>
      <c r="B104" s="39"/>
      <c r="C104" s="231" t="s">
        <v>173</v>
      </c>
      <c r="D104" s="231" t="s">
        <v>166</v>
      </c>
      <c r="E104" s="232" t="s">
        <v>174</v>
      </c>
      <c r="F104" s="233" t="s">
        <v>175</v>
      </c>
      <c r="G104" s="234" t="s">
        <v>155</v>
      </c>
      <c r="H104" s="235">
        <v>1</v>
      </c>
      <c r="I104" s="236"/>
      <c r="J104" s="237">
        <f>ROUND(I104*H104,2)</f>
        <v>0</v>
      </c>
      <c r="K104" s="233" t="s">
        <v>156</v>
      </c>
      <c r="L104" s="44"/>
      <c r="M104" s="238" t="s">
        <v>19</v>
      </c>
      <c r="N104" s="239" t="s">
        <v>44</v>
      </c>
      <c r="O104" s="84"/>
      <c r="P104" s="222">
        <f>O104*H104</f>
        <v>0</v>
      </c>
      <c r="Q104" s="222">
        <v>0.08763</v>
      </c>
      <c r="R104" s="222">
        <f>Q104*H104</f>
        <v>0.08763</v>
      </c>
      <c r="S104" s="222">
        <v>0</v>
      </c>
      <c r="T104" s="223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4" t="s">
        <v>158</v>
      </c>
      <c r="AT104" s="224" t="s">
        <v>166</v>
      </c>
      <c r="AU104" s="224" t="s">
        <v>83</v>
      </c>
      <c r="AY104" s="17" t="s">
        <v>148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7" t="s">
        <v>81</v>
      </c>
      <c r="BK104" s="225">
        <f>ROUND(I104*H104,2)</f>
        <v>0</v>
      </c>
      <c r="BL104" s="17" t="s">
        <v>158</v>
      </c>
      <c r="BM104" s="224" t="s">
        <v>176</v>
      </c>
    </row>
    <row r="105" s="2" customFormat="1">
      <c r="A105" s="38"/>
      <c r="B105" s="39"/>
      <c r="C105" s="40"/>
      <c r="D105" s="226" t="s">
        <v>160</v>
      </c>
      <c r="E105" s="40"/>
      <c r="F105" s="227" t="s">
        <v>177</v>
      </c>
      <c r="G105" s="40"/>
      <c r="H105" s="40"/>
      <c r="I105" s="228"/>
      <c r="J105" s="40"/>
      <c r="K105" s="40"/>
      <c r="L105" s="44"/>
      <c r="M105" s="229"/>
      <c r="N105" s="230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160</v>
      </c>
      <c r="AU105" s="17" t="s">
        <v>83</v>
      </c>
    </row>
    <row r="106" s="2" customFormat="1">
      <c r="A106" s="38"/>
      <c r="B106" s="39"/>
      <c r="C106" s="40"/>
      <c r="D106" s="240" t="s">
        <v>171</v>
      </c>
      <c r="E106" s="40"/>
      <c r="F106" s="241" t="s">
        <v>178</v>
      </c>
      <c r="G106" s="40"/>
      <c r="H106" s="40"/>
      <c r="I106" s="228"/>
      <c r="J106" s="40"/>
      <c r="K106" s="40"/>
      <c r="L106" s="44"/>
      <c r="M106" s="229"/>
      <c r="N106" s="230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171</v>
      </c>
      <c r="AU106" s="17" t="s">
        <v>83</v>
      </c>
    </row>
    <row r="107" s="2" customFormat="1" ht="16.5" customHeight="1">
      <c r="A107" s="38"/>
      <c r="B107" s="39"/>
      <c r="C107" s="231" t="s">
        <v>179</v>
      </c>
      <c r="D107" s="231" t="s">
        <v>166</v>
      </c>
      <c r="E107" s="232" t="s">
        <v>180</v>
      </c>
      <c r="F107" s="233" t="s">
        <v>181</v>
      </c>
      <c r="G107" s="234" t="s">
        <v>182</v>
      </c>
      <c r="H107" s="235">
        <v>12</v>
      </c>
      <c r="I107" s="236"/>
      <c r="J107" s="237">
        <f>ROUND(I107*H107,2)</f>
        <v>0</v>
      </c>
      <c r="K107" s="233" t="s">
        <v>156</v>
      </c>
      <c r="L107" s="44"/>
      <c r="M107" s="238" t="s">
        <v>19</v>
      </c>
      <c r="N107" s="239" t="s">
        <v>44</v>
      </c>
      <c r="O107" s="84"/>
      <c r="P107" s="222">
        <f>O107*H107</f>
        <v>0</v>
      </c>
      <c r="Q107" s="222">
        <v>0.061719999999999997</v>
      </c>
      <c r="R107" s="222">
        <f>Q107*H107</f>
        <v>0.74063999999999997</v>
      </c>
      <c r="S107" s="222">
        <v>0</v>
      </c>
      <c r="T107" s="223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4" t="s">
        <v>158</v>
      </c>
      <c r="AT107" s="224" t="s">
        <v>166</v>
      </c>
      <c r="AU107" s="224" t="s">
        <v>83</v>
      </c>
      <c r="AY107" s="17" t="s">
        <v>148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7" t="s">
        <v>81</v>
      </c>
      <c r="BK107" s="225">
        <f>ROUND(I107*H107,2)</f>
        <v>0</v>
      </c>
      <c r="BL107" s="17" t="s">
        <v>158</v>
      </c>
      <c r="BM107" s="224" t="s">
        <v>183</v>
      </c>
    </row>
    <row r="108" s="2" customFormat="1">
      <c r="A108" s="38"/>
      <c r="B108" s="39"/>
      <c r="C108" s="40"/>
      <c r="D108" s="226" t="s">
        <v>160</v>
      </c>
      <c r="E108" s="40"/>
      <c r="F108" s="227" t="s">
        <v>184</v>
      </c>
      <c r="G108" s="40"/>
      <c r="H108" s="40"/>
      <c r="I108" s="228"/>
      <c r="J108" s="40"/>
      <c r="K108" s="40"/>
      <c r="L108" s="44"/>
      <c r="M108" s="229"/>
      <c r="N108" s="230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160</v>
      </c>
      <c r="AU108" s="17" t="s">
        <v>83</v>
      </c>
    </row>
    <row r="109" s="2" customFormat="1">
      <c r="A109" s="38"/>
      <c r="B109" s="39"/>
      <c r="C109" s="40"/>
      <c r="D109" s="240" t="s">
        <v>171</v>
      </c>
      <c r="E109" s="40"/>
      <c r="F109" s="241" t="s">
        <v>185</v>
      </c>
      <c r="G109" s="40"/>
      <c r="H109" s="40"/>
      <c r="I109" s="228"/>
      <c r="J109" s="40"/>
      <c r="K109" s="40"/>
      <c r="L109" s="44"/>
      <c r="M109" s="229"/>
      <c r="N109" s="230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171</v>
      </c>
      <c r="AU109" s="17" t="s">
        <v>83</v>
      </c>
    </row>
    <row r="110" s="2" customFormat="1" ht="16.5" customHeight="1">
      <c r="A110" s="38"/>
      <c r="B110" s="39"/>
      <c r="C110" s="231" t="s">
        <v>186</v>
      </c>
      <c r="D110" s="231" t="s">
        <v>166</v>
      </c>
      <c r="E110" s="232" t="s">
        <v>187</v>
      </c>
      <c r="F110" s="233" t="s">
        <v>188</v>
      </c>
      <c r="G110" s="234" t="s">
        <v>182</v>
      </c>
      <c r="H110" s="235">
        <v>7.5</v>
      </c>
      <c r="I110" s="236"/>
      <c r="J110" s="237">
        <f>ROUND(I110*H110,2)</f>
        <v>0</v>
      </c>
      <c r="K110" s="233" t="s">
        <v>156</v>
      </c>
      <c r="L110" s="44"/>
      <c r="M110" s="238" t="s">
        <v>19</v>
      </c>
      <c r="N110" s="239" t="s">
        <v>44</v>
      </c>
      <c r="O110" s="84"/>
      <c r="P110" s="222">
        <f>O110*H110</f>
        <v>0</v>
      </c>
      <c r="Q110" s="222">
        <v>0.079210000000000003</v>
      </c>
      <c r="R110" s="222">
        <f>Q110*H110</f>
        <v>0.59407500000000002</v>
      </c>
      <c r="S110" s="222">
        <v>0</v>
      </c>
      <c r="T110" s="223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4" t="s">
        <v>158</v>
      </c>
      <c r="AT110" s="224" t="s">
        <v>166</v>
      </c>
      <c r="AU110" s="224" t="s">
        <v>83</v>
      </c>
      <c r="AY110" s="17" t="s">
        <v>148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7" t="s">
        <v>81</v>
      </c>
      <c r="BK110" s="225">
        <f>ROUND(I110*H110,2)</f>
        <v>0</v>
      </c>
      <c r="BL110" s="17" t="s">
        <v>158</v>
      </c>
      <c r="BM110" s="224" t="s">
        <v>189</v>
      </c>
    </row>
    <row r="111" s="2" customFormat="1">
      <c r="A111" s="38"/>
      <c r="B111" s="39"/>
      <c r="C111" s="40"/>
      <c r="D111" s="226" t="s">
        <v>160</v>
      </c>
      <c r="E111" s="40"/>
      <c r="F111" s="227" t="s">
        <v>190</v>
      </c>
      <c r="G111" s="40"/>
      <c r="H111" s="40"/>
      <c r="I111" s="228"/>
      <c r="J111" s="40"/>
      <c r="K111" s="40"/>
      <c r="L111" s="44"/>
      <c r="M111" s="229"/>
      <c r="N111" s="230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160</v>
      </c>
      <c r="AU111" s="17" t="s">
        <v>83</v>
      </c>
    </row>
    <row r="112" s="2" customFormat="1">
      <c r="A112" s="38"/>
      <c r="B112" s="39"/>
      <c r="C112" s="40"/>
      <c r="D112" s="240" t="s">
        <v>171</v>
      </c>
      <c r="E112" s="40"/>
      <c r="F112" s="241" t="s">
        <v>191</v>
      </c>
      <c r="G112" s="40"/>
      <c r="H112" s="40"/>
      <c r="I112" s="228"/>
      <c r="J112" s="40"/>
      <c r="K112" s="40"/>
      <c r="L112" s="44"/>
      <c r="M112" s="229"/>
      <c r="N112" s="230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171</v>
      </c>
      <c r="AU112" s="17" t="s">
        <v>83</v>
      </c>
    </row>
    <row r="113" s="2" customFormat="1" ht="16.5" customHeight="1">
      <c r="A113" s="38"/>
      <c r="B113" s="39"/>
      <c r="C113" s="231" t="s">
        <v>192</v>
      </c>
      <c r="D113" s="231" t="s">
        <v>166</v>
      </c>
      <c r="E113" s="232" t="s">
        <v>193</v>
      </c>
      <c r="F113" s="233" t="s">
        <v>194</v>
      </c>
      <c r="G113" s="234" t="s">
        <v>182</v>
      </c>
      <c r="H113" s="235">
        <v>6</v>
      </c>
      <c r="I113" s="236"/>
      <c r="J113" s="237">
        <f>ROUND(I113*H113,2)</f>
        <v>0</v>
      </c>
      <c r="K113" s="233" t="s">
        <v>156</v>
      </c>
      <c r="L113" s="44"/>
      <c r="M113" s="238" t="s">
        <v>19</v>
      </c>
      <c r="N113" s="239" t="s">
        <v>44</v>
      </c>
      <c r="O113" s="84"/>
      <c r="P113" s="222">
        <f>O113*H113</f>
        <v>0</v>
      </c>
      <c r="Q113" s="222">
        <v>0.064519999999999994</v>
      </c>
      <c r="R113" s="222">
        <f>Q113*H113</f>
        <v>0.38711999999999996</v>
      </c>
      <c r="S113" s="222">
        <v>0</v>
      </c>
      <c r="T113" s="223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4" t="s">
        <v>158</v>
      </c>
      <c r="AT113" s="224" t="s">
        <v>166</v>
      </c>
      <c r="AU113" s="224" t="s">
        <v>83</v>
      </c>
      <c r="AY113" s="17" t="s">
        <v>148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7" t="s">
        <v>81</v>
      </c>
      <c r="BK113" s="225">
        <f>ROUND(I113*H113,2)</f>
        <v>0</v>
      </c>
      <c r="BL113" s="17" t="s">
        <v>158</v>
      </c>
      <c r="BM113" s="224" t="s">
        <v>195</v>
      </c>
    </row>
    <row r="114" s="2" customFormat="1">
      <c r="A114" s="38"/>
      <c r="B114" s="39"/>
      <c r="C114" s="40"/>
      <c r="D114" s="226" t="s">
        <v>160</v>
      </c>
      <c r="E114" s="40"/>
      <c r="F114" s="227" t="s">
        <v>196</v>
      </c>
      <c r="G114" s="40"/>
      <c r="H114" s="40"/>
      <c r="I114" s="228"/>
      <c r="J114" s="40"/>
      <c r="K114" s="40"/>
      <c r="L114" s="44"/>
      <c r="M114" s="229"/>
      <c r="N114" s="230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160</v>
      </c>
      <c r="AU114" s="17" t="s">
        <v>83</v>
      </c>
    </row>
    <row r="115" s="2" customFormat="1">
      <c r="A115" s="38"/>
      <c r="B115" s="39"/>
      <c r="C115" s="40"/>
      <c r="D115" s="240" t="s">
        <v>171</v>
      </c>
      <c r="E115" s="40"/>
      <c r="F115" s="241" t="s">
        <v>197</v>
      </c>
      <c r="G115" s="40"/>
      <c r="H115" s="40"/>
      <c r="I115" s="228"/>
      <c r="J115" s="40"/>
      <c r="K115" s="40"/>
      <c r="L115" s="44"/>
      <c r="M115" s="229"/>
      <c r="N115" s="230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171</v>
      </c>
      <c r="AU115" s="17" t="s">
        <v>83</v>
      </c>
    </row>
    <row r="116" s="12" customFormat="1" ht="22.8" customHeight="1">
      <c r="A116" s="12"/>
      <c r="B116" s="196"/>
      <c r="C116" s="197"/>
      <c r="D116" s="198" t="s">
        <v>72</v>
      </c>
      <c r="E116" s="210" t="s">
        <v>198</v>
      </c>
      <c r="F116" s="210" t="s">
        <v>199</v>
      </c>
      <c r="G116" s="197"/>
      <c r="H116" s="197"/>
      <c r="I116" s="200"/>
      <c r="J116" s="211">
        <f>BK116</f>
        <v>0</v>
      </c>
      <c r="K116" s="197"/>
      <c r="L116" s="202"/>
      <c r="M116" s="203"/>
      <c r="N116" s="204"/>
      <c r="O116" s="204"/>
      <c r="P116" s="205">
        <f>SUM(P117:P131)</f>
        <v>0</v>
      </c>
      <c r="Q116" s="204"/>
      <c r="R116" s="205">
        <f>SUM(R117:R131)</f>
        <v>2.6718799999999998</v>
      </c>
      <c r="S116" s="204"/>
      <c r="T116" s="206">
        <f>SUM(T117:T131)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7" t="s">
        <v>81</v>
      </c>
      <c r="AT116" s="208" t="s">
        <v>72</v>
      </c>
      <c r="AU116" s="208" t="s">
        <v>81</v>
      </c>
      <c r="AY116" s="207" t="s">
        <v>148</v>
      </c>
      <c r="BK116" s="209">
        <f>SUM(BK117:BK131)</f>
        <v>0</v>
      </c>
    </row>
    <row r="117" s="2" customFormat="1" ht="24.15" customHeight="1">
      <c r="A117" s="38"/>
      <c r="B117" s="39"/>
      <c r="C117" s="231" t="s">
        <v>158</v>
      </c>
      <c r="D117" s="231" t="s">
        <v>166</v>
      </c>
      <c r="E117" s="232" t="s">
        <v>200</v>
      </c>
      <c r="F117" s="233" t="s">
        <v>201</v>
      </c>
      <c r="G117" s="234" t="s">
        <v>182</v>
      </c>
      <c r="H117" s="235">
        <v>291</v>
      </c>
      <c r="I117" s="236"/>
      <c r="J117" s="237">
        <f>ROUND(I117*H117,2)</f>
        <v>0</v>
      </c>
      <c r="K117" s="233" t="s">
        <v>156</v>
      </c>
      <c r="L117" s="44"/>
      <c r="M117" s="238" t="s">
        <v>19</v>
      </c>
      <c r="N117" s="239" t="s">
        <v>44</v>
      </c>
      <c r="O117" s="84"/>
      <c r="P117" s="222">
        <f>O117*H117</f>
        <v>0</v>
      </c>
      <c r="Q117" s="222">
        <v>0.0043800000000000002</v>
      </c>
      <c r="R117" s="222">
        <f>Q117*H117</f>
        <v>1.2745800000000001</v>
      </c>
      <c r="S117" s="222">
        <v>0</v>
      </c>
      <c r="T117" s="223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4" t="s">
        <v>158</v>
      </c>
      <c r="AT117" s="224" t="s">
        <v>166</v>
      </c>
      <c r="AU117" s="224" t="s">
        <v>83</v>
      </c>
      <c r="AY117" s="17" t="s">
        <v>148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7" t="s">
        <v>81</v>
      </c>
      <c r="BK117" s="225">
        <f>ROUND(I117*H117,2)</f>
        <v>0</v>
      </c>
      <c r="BL117" s="17" t="s">
        <v>158</v>
      </c>
      <c r="BM117" s="224" t="s">
        <v>202</v>
      </c>
    </row>
    <row r="118" s="2" customFormat="1">
      <c r="A118" s="38"/>
      <c r="B118" s="39"/>
      <c r="C118" s="40"/>
      <c r="D118" s="226" t="s">
        <v>160</v>
      </c>
      <c r="E118" s="40"/>
      <c r="F118" s="227" t="s">
        <v>201</v>
      </c>
      <c r="G118" s="40"/>
      <c r="H118" s="40"/>
      <c r="I118" s="228"/>
      <c r="J118" s="40"/>
      <c r="K118" s="40"/>
      <c r="L118" s="44"/>
      <c r="M118" s="229"/>
      <c r="N118" s="230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160</v>
      </c>
      <c r="AU118" s="17" t="s">
        <v>83</v>
      </c>
    </row>
    <row r="119" s="2" customFormat="1">
      <c r="A119" s="38"/>
      <c r="B119" s="39"/>
      <c r="C119" s="40"/>
      <c r="D119" s="240" t="s">
        <v>171</v>
      </c>
      <c r="E119" s="40"/>
      <c r="F119" s="241" t="s">
        <v>203</v>
      </c>
      <c r="G119" s="40"/>
      <c r="H119" s="40"/>
      <c r="I119" s="228"/>
      <c r="J119" s="40"/>
      <c r="K119" s="40"/>
      <c r="L119" s="44"/>
      <c r="M119" s="229"/>
      <c r="N119" s="230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171</v>
      </c>
      <c r="AU119" s="17" t="s">
        <v>83</v>
      </c>
    </row>
    <row r="120" s="13" customFormat="1">
      <c r="A120" s="13"/>
      <c r="B120" s="242"/>
      <c r="C120" s="243"/>
      <c r="D120" s="226" t="s">
        <v>204</v>
      </c>
      <c r="E120" s="244" t="s">
        <v>19</v>
      </c>
      <c r="F120" s="245" t="s">
        <v>205</v>
      </c>
      <c r="G120" s="243"/>
      <c r="H120" s="246">
        <v>291</v>
      </c>
      <c r="I120" s="247"/>
      <c r="J120" s="243"/>
      <c r="K120" s="243"/>
      <c r="L120" s="248"/>
      <c r="M120" s="249"/>
      <c r="N120" s="250"/>
      <c r="O120" s="250"/>
      <c r="P120" s="250"/>
      <c r="Q120" s="250"/>
      <c r="R120" s="250"/>
      <c r="S120" s="250"/>
      <c r="T120" s="25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52" t="s">
        <v>204</v>
      </c>
      <c r="AU120" s="252" t="s">
        <v>83</v>
      </c>
      <c r="AV120" s="13" t="s">
        <v>83</v>
      </c>
      <c r="AW120" s="13" t="s">
        <v>33</v>
      </c>
      <c r="AX120" s="13" t="s">
        <v>81</v>
      </c>
      <c r="AY120" s="252" t="s">
        <v>148</v>
      </c>
    </row>
    <row r="121" s="2" customFormat="1" ht="16.5" customHeight="1">
      <c r="A121" s="38"/>
      <c r="B121" s="39"/>
      <c r="C121" s="231" t="s">
        <v>206</v>
      </c>
      <c r="D121" s="231" t="s">
        <v>166</v>
      </c>
      <c r="E121" s="232" t="s">
        <v>207</v>
      </c>
      <c r="F121" s="233" t="s">
        <v>208</v>
      </c>
      <c r="G121" s="234" t="s">
        <v>182</v>
      </c>
      <c r="H121" s="235">
        <v>291</v>
      </c>
      <c r="I121" s="236"/>
      <c r="J121" s="237">
        <f>ROUND(I121*H121,2)</f>
        <v>0</v>
      </c>
      <c r="K121" s="233" t="s">
        <v>156</v>
      </c>
      <c r="L121" s="44"/>
      <c r="M121" s="238" t="s">
        <v>19</v>
      </c>
      <c r="N121" s="239" t="s">
        <v>44</v>
      </c>
      <c r="O121" s="84"/>
      <c r="P121" s="222">
        <f>O121*H121</f>
        <v>0</v>
      </c>
      <c r="Q121" s="222">
        <v>0.0040000000000000001</v>
      </c>
      <c r="R121" s="222">
        <f>Q121*H121</f>
        <v>1.1639999999999999</v>
      </c>
      <c r="S121" s="222">
        <v>0</v>
      </c>
      <c r="T121" s="223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4" t="s">
        <v>158</v>
      </c>
      <c r="AT121" s="224" t="s">
        <v>166</v>
      </c>
      <c r="AU121" s="224" t="s">
        <v>83</v>
      </c>
      <c r="AY121" s="17" t="s">
        <v>148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7" t="s">
        <v>81</v>
      </c>
      <c r="BK121" s="225">
        <f>ROUND(I121*H121,2)</f>
        <v>0</v>
      </c>
      <c r="BL121" s="17" t="s">
        <v>158</v>
      </c>
      <c r="BM121" s="224" t="s">
        <v>209</v>
      </c>
    </row>
    <row r="122" s="2" customFormat="1">
      <c r="A122" s="38"/>
      <c r="B122" s="39"/>
      <c r="C122" s="40"/>
      <c r="D122" s="226" t="s">
        <v>160</v>
      </c>
      <c r="E122" s="40"/>
      <c r="F122" s="227" t="s">
        <v>210</v>
      </c>
      <c r="G122" s="40"/>
      <c r="H122" s="40"/>
      <c r="I122" s="228"/>
      <c r="J122" s="40"/>
      <c r="K122" s="40"/>
      <c r="L122" s="44"/>
      <c r="M122" s="229"/>
      <c r="N122" s="230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160</v>
      </c>
      <c r="AU122" s="17" t="s">
        <v>83</v>
      </c>
    </row>
    <row r="123" s="2" customFormat="1">
      <c r="A123" s="38"/>
      <c r="B123" s="39"/>
      <c r="C123" s="40"/>
      <c r="D123" s="240" t="s">
        <v>171</v>
      </c>
      <c r="E123" s="40"/>
      <c r="F123" s="241" t="s">
        <v>211</v>
      </c>
      <c r="G123" s="40"/>
      <c r="H123" s="40"/>
      <c r="I123" s="228"/>
      <c r="J123" s="40"/>
      <c r="K123" s="40"/>
      <c r="L123" s="44"/>
      <c r="M123" s="229"/>
      <c r="N123" s="230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171</v>
      </c>
      <c r="AU123" s="17" t="s">
        <v>83</v>
      </c>
    </row>
    <row r="124" s="2" customFormat="1" ht="16.5" customHeight="1">
      <c r="A124" s="38"/>
      <c r="B124" s="39"/>
      <c r="C124" s="231" t="s">
        <v>198</v>
      </c>
      <c r="D124" s="231" t="s">
        <v>166</v>
      </c>
      <c r="E124" s="232" t="s">
        <v>212</v>
      </c>
      <c r="F124" s="233" t="s">
        <v>213</v>
      </c>
      <c r="G124" s="234" t="s">
        <v>155</v>
      </c>
      <c r="H124" s="235">
        <v>20</v>
      </c>
      <c r="I124" s="236"/>
      <c r="J124" s="237">
        <f>ROUND(I124*H124,2)</f>
        <v>0</v>
      </c>
      <c r="K124" s="233" t="s">
        <v>156</v>
      </c>
      <c r="L124" s="44"/>
      <c r="M124" s="238" t="s">
        <v>19</v>
      </c>
      <c r="N124" s="239" t="s">
        <v>44</v>
      </c>
      <c r="O124" s="84"/>
      <c r="P124" s="222">
        <f>O124*H124</f>
        <v>0</v>
      </c>
      <c r="Q124" s="222">
        <v>0.01</v>
      </c>
      <c r="R124" s="222">
        <f>Q124*H124</f>
        <v>0.20000000000000001</v>
      </c>
      <c r="S124" s="222">
        <v>0</v>
      </c>
      <c r="T124" s="223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4" t="s">
        <v>158</v>
      </c>
      <c r="AT124" s="224" t="s">
        <v>166</v>
      </c>
      <c r="AU124" s="224" t="s">
        <v>83</v>
      </c>
      <c r="AY124" s="17" t="s">
        <v>148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7" t="s">
        <v>81</v>
      </c>
      <c r="BK124" s="225">
        <f>ROUND(I124*H124,2)</f>
        <v>0</v>
      </c>
      <c r="BL124" s="17" t="s">
        <v>158</v>
      </c>
      <c r="BM124" s="224" t="s">
        <v>214</v>
      </c>
    </row>
    <row r="125" s="2" customFormat="1">
      <c r="A125" s="38"/>
      <c r="B125" s="39"/>
      <c r="C125" s="40"/>
      <c r="D125" s="226" t="s">
        <v>160</v>
      </c>
      <c r="E125" s="40"/>
      <c r="F125" s="227" t="s">
        <v>215</v>
      </c>
      <c r="G125" s="40"/>
      <c r="H125" s="40"/>
      <c r="I125" s="228"/>
      <c r="J125" s="40"/>
      <c r="K125" s="40"/>
      <c r="L125" s="44"/>
      <c r="M125" s="229"/>
      <c r="N125" s="230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160</v>
      </c>
      <c r="AU125" s="17" t="s">
        <v>83</v>
      </c>
    </row>
    <row r="126" s="2" customFormat="1">
      <c r="A126" s="38"/>
      <c r="B126" s="39"/>
      <c r="C126" s="40"/>
      <c r="D126" s="240" t="s">
        <v>171</v>
      </c>
      <c r="E126" s="40"/>
      <c r="F126" s="241" t="s">
        <v>216</v>
      </c>
      <c r="G126" s="40"/>
      <c r="H126" s="40"/>
      <c r="I126" s="228"/>
      <c r="J126" s="40"/>
      <c r="K126" s="40"/>
      <c r="L126" s="44"/>
      <c r="M126" s="229"/>
      <c r="N126" s="230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171</v>
      </c>
      <c r="AU126" s="17" t="s">
        <v>83</v>
      </c>
    </row>
    <row r="127" s="2" customFormat="1" ht="24.15" customHeight="1">
      <c r="A127" s="38"/>
      <c r="B127" s="39"/>
      <c r="C127" s="231" t="s">
        <v>217</v>
      </c>
      <c r="D127" s="231" t="s">
        <v>166</v>
      </c>
      <c r="E127" s="232" t="s">
        <v>218</v>
      </c>
      <c r="F127" s="233" t="s">
        <v>219</v>
      </c>
      <c r="G127" s="234" t="s">
        <v>155</v>
      </c>
      <c r="H127" s="235">
        <v>1</v>
      </c>
      <c r="I127" s="236"/>
      <c r="J127" s="237">
        <f>ROUND(I127*H127,2)</f>
        <v>0</v>
      </c>
      <c r="K127" s="233" t="s">
        <v>156</v>
      </c>
      <c r="L127" s="44"/>
      <c r="M127" s="238" t="s">
        <v>19</v>
      </c>
      <c r="N127" s="239" t="s">
        <v>44</v>
      </c>
      <c r="O127" s="84"/>
      <c r="P127" s="222">
        <f>O127*H127</f>
        <v>0</v>
      </c>
      <c r="Q127" s="222">
        <v>0.017770000000000001</v>
      </c>
      <c r="R127" s="222">
        <f>Q127*H127</f>
        <v>0.017770000000000001</v>
      </c>
      <c r="S127" s="222">
        <v>0</v>
      </c>
      <c r="T127" s="223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4" t="s">
        <v>158</v>
      </c>
      <c r="AT127" s="224" t="s">
        <v>166</v>
      </c>
      <c r="AU127" s="224" t="s">
        <v>83</v>
      </c>
      <c r="AY127" s="17" t="s">
        <v>148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7" t="s">
        <v>81</v>
      </c>
      <c r="BK127" s="225">
        <f>ROUND(I127*H127,2)</f>
        <v>0</v>
      </c>
      <c r="BL127" s="17" t="s">
        <v>158</v>
      </c>
      <c r="BM127" s="224" t="s">
        <v>220</v>
      </c>
    </row>
    <row r="128" s="2" customFormat="1">
      <c r="A128" s="38"/>
      <c r="B128" s="39"/>
      <c r="C128" s="40"/>
      <c r="D128" s="226" t="s">
        <v>160</v>
      </c>
      <c r="E128" s="40"/>
      <c r="F128" s="227" t="s">
        <v>219</v>
      </c>
      <c r="G128" s="40"/>
      <c r="H128" s="40"/>
      <c r="I128" s="228"/>
      <c r="J128" s="40"/>
      <c r="K128" s="40"/>
      <c r="L128" s="44"/>
      <c r="M128" s="229"/>
      <c r="N128" s="230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160</v>
      </c>
      <c r="AU128" s="17" t="s">
        <v>83</v>
      </c>
    </row>
    <row r="129" s="2" customFormat="1">
      <c r="A129" s="38"/>
      <c r="B129" s="39"/>
      <c r="C129" s="40"/>
      <c r="D129" s="240" t="s">
        <v>171</v>
      </c>
      <c r="E129" s="40"/>
      <c r="F129" s="241" t="s">
        <v>221</v>
      </c>
      <c r="G129" s="40"/>
      <c r="H129" s="40"/>
      <c r="I129" s="228"/>
      <c r="J129" s="40"/>
      <c r="K129" s="40"/>
      <c r="L129" s="44"/>
      <c r="M129" s="229"/>
      <c r="N129" s="230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171</v>
      </c>
      <c r="AU129" s="17" t="s">
        <v>83</v>
      </c>
    </row>
    <row r="130" s="2" customFormat="1" ht="16.5" customHeight="1">
      <c r="A130" s="38"/>
      <c r="B130" s="39"/>
      <c r="C130" s="212" t="s">
        <v>157</v>
      </c>
      <c r="D130" s="212" t="s">
        <v>152</v>
      </c>
      <c r="E130" s="213" t="s">
        <v>222</v>
      </c>
      <c r="F130" s="214" t="s">
        <v>223</v>
      </c>
      <c r="G130" s="215" t="s">
        <v>155</v>
      </c>
      <c r="H130" s="216">
        <v>1</v>
      </c>
      <c r="I130" s="217"/>
      <c r="J130" s="218">
        <f>ROUND(I130*H130,2)</f>
        <v>0</v>
      </c>
      <c r="K130" s="214" t="s">
        <v>156</v>
      </c>
      <c r="L130" s="219"/>
      <c r="M130" s="220" t="s">
        <v>19</v>
      </c>
      <c r="N130" s="221" t="s">
        <v>44</v>
      </c>
      <c r="O130" s="84"/>
      <c r="P130" s="222">
        <f>O130*H130</f>
        <v>0</v>
      </c>
      <c r="Q130" s="222">
        <v>0.01553</v>
      </c>
      <c r="R130" s="222">
        <f>Q130*H130</f>
        <v>0.01553</v>
      </c>
      <c r="S130" s="222">
        <v>0</v>
      </c>
      <c r="T130" s="223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4" t="s">
        <v>157</v>
      </c>
      <c r="AT130" s="224" t="s">
        <v>152</v>
      </c>
      <c r="AU130" s="224" t="s">
        <v>83</v>
      </c>
      <c r="AY130" s="17" t="s">
        <v>148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7" t="s">
        <v>81</v>
      </c>
      <c r="BK130" s="225">
        <f>ROUND(I130*H130,2)</f>
        <v>0</v>
      </c>
      <c r="BL130" s="17" t="s">
        <v>158</v>
      </c>
      <c r="BM130" s="224" t="s">
        <v>224</v>
      </c>
    </row>
    <row r="131" s="2" customFormat="1">
      <c r="A131" s="38"/>
      <c r="B131" s="39"/>
      <c r="C131" s="40"/>
      <c r="D131" s="226" t="s">
        <v>160</v>
      </c>
      <c r="E131" s="40"/>
      <c r="F131" s="227" t="s">
        <v>223</v>
      </c>
      <c r="G131" s="40"/>
      <c r="H131" s="40"/>
      <c r="I131" s="228"/>
      <c r="J131" s="40"/>
      <c r="K131" s="40"/>
      <c r="L131" s="44"/>
      <c r="M131" s="229"/>
      <c r="N131" s="230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160</v>
      </c>
      <c r="AU131" s="17" t="s">
        <v>83</v>
      </c>
    </row>
    <row r="132" s="12" customFormat="1" ht="22.8" customHeight="1">
      <c r="A132" s="12"/>
      <c r="B132" s="196"/>
      <c r="C132" s="197"/>
      <c r="D132" s="198" t="s">
        <v>72</v>
      </c>
      <c r="E132" s="210" t="s">
        <v>225</v>
      </c>
      <c r="F132" s="210" t="s">
        <v>226</v>
      </c>
      <c r="G132" s="197"/>
      <c r="H132" s="197"/>
      <c r="I132" s="200"/>
      <c r="J132" s="211">
        <f>BK132</f>
        <v>0</v>
      </c>
      <c r="K132" s="197"/>
      <c r="L132" s="202"/>
      <c r="M132" s="203"/>
      <c r="N132" s="204"/>
      <c r="O132" s="204"/>
      <c r="P132" s="205">
        <f>SUM(P133:P149)</f>
        <v>0</v>
      </c>
      <c r="Q132" s="204"/>
      <c r="R132" s="205">
        <f>SUM(R133:R149)</f>
        <v>0.0053559999999999996</v>
      </c>
      <c r="S132" s="204"/>
      <c r="T132" s="206">
        <f>SUM(T133:T149)</f>
        <v>8.1799999999999997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7" t="s">
        <v>81</v>
      </c>
      <c r="AT132" s="208" t="s">
        <v>72</v>
      </c>
      <c r="AU132" s="208" t="s">
        <v>81</v>
      </c>
      <c r="AY132" s="207" t="s">
        <v>148</v>
      </c>
      <c r="BK132" s="209">
        <f>SUM(BK133:BK149)</f>
        <v>0</v>
      </c>
    </row>
    <row r="133" s="2" customFormat="1" ht="21.75" customHeight="1">
      <c r="A133" s="38"/>
      <c r="B133" s="39"/>
      <c r="C133" s="231" t="s">
        <v>225</v>
      </c>
      <c r="D133" s="231" t="s">
        <v>166</v>
      </c>
      <c r="E133" s="232" t="s">
        <v>227</v>
      </c>
      <c r="F133" s="233" t="s">
        <v>228</v>
      </c>
      <c r="G133" s="234" t="s">
        <v>182</v>
      </c>
      <c r="H133" s="235">
        <v>41.200000000000003</v>
      </c>
      <c r="I133" s="236"/>
      <c r="J133" s="237">
        <f>ROUND(I133*H133,2)</f>
        <v>0</v>
      </c>
      <c r="K133" s="233" t="s">
        <v>156</v>
      </c>
      <c r="L133" s="44"/>
      <c r="M133" s="238" t="s">
        <v>19</v>
      </c>
      <c r="N133" s="239" t="s">
        <v>44</v>
      </c>
      <c r="O133" s="84"/>
      <c r="P133" s="222">
        <f>O133*H133</f>
        <v>0</v>
      </c>
      <c r="Q133" s="222">
        <v>0.00012999999999999999</v>
      </c>
      <c r="R133" s="222">
        <f>Q133*H133</f>
        <v>0.0053559999999999996</v>
      </c>
      <c r="S133" s="222">
        <v>0</v>
      </c>
      <c r="T133" s="223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4" t="s">
        <v>158</v>
      </c>
      <c r="AT133" s="224" t="s">
        <v>166</v>
      </c>
      <c r="AU133" s="224" t="s">
        <v>83</v>
      </c>
      <c r="AY133" s="17" t="s">
        <v>148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7" t="s">
        <v>81</v>
      </c>
      <c r="BK133" s="225">
        <f>ROUND(I133*H133,2)</f>
        <v>0</v>
      </c>
      <c r="BL133" s="17" t="s">
        <v>158</v>
      </c>
      <c r="BM133" s="224" t="s">
        <v>229</v>
      </c>
    </row>
    <row r="134" s="2" customFormat="1">
      <c r="A134" s="38"/>
      <c r="B134" s="39"/>
      <c r="C134" s="40"/>
      <c r="D134" s="226" t="s">
        <v>160</v>
      </c>
      <c r="E134" s="40"/>
      <c r="F134" s="227" t="s">
        <v>230</v>
      </c>
      <c r="G134" s="40"/>
      <c r="H134" s="40"/>
      <c r="I134" s="228"/>
      <c r="J134" s="40"/>
      <c r="K134" s="40"/>
      <c r="L134" s="44"/>
      <c r="M134" s="229"/>
      <c r="N134" s="230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160</v>
      </c>
      <c r="AU134" s="17" t="s">
        <v>83</v>
      </c>
    </row>
    <row r="135" s="2" customFormat="1">
      <c r="A135" s="38"/>
      <c r="B135" s="39"/>
      <c r="C135" s="40"/>
      <c r="D135" s="240" t="s">
        <v>171</v>
      </c>
      <c r="E135" s="40"/>
      <c r="F135" s="241" t="s">
        <v>231</v>
      </c>
      <c r="G135" s="40"/>
      <c r="H135" s="40"/>
      <c r="I135" s="228"/>
      <c r="J135" s="40"/>
      <c r="K135" s="40"/>
      <c r="L135" s="44"/>
      <c r="M135" s="229"/>
      <c r="N135" s="230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171</v>
      </c>
      <c r="AU135" s="17" t="s">
        <v>83</v>
      </c>
    </row>
    <row r="136" s="2" customFormat="1" ht="24.15" customHeight="1">
      <c r="A136" s="38"/>
      <c r="B136" s="39"/>
      <c r="C136" s="231" t="s">
        <v>232</v>
      </c>
      <c r="D136" s="231" t="s">
        <v>166</v>
      </c>
      <c r="E136" s="232" t="s">
        <v>233</v>
      </c>
      <c r="F136" s="233" t="s">
        <v>234</v>
      </c>
      <c r="G136" s="234" t="s">
        <v>182</v>
      </c>
      <c r="H136" s="235">
        <v>30</v>
      </c>
      <c r="I136" s="236"/>
      <c r="J136" s="237">
        <f>ROUND(I136*H136,2)</f>
        <v>0</v>
      </c>
      <c r="K136" s="233" t="s">
        <v>156</v>
      </c>
      <c r="L136" s="44"/>
      <c r="M136" s="238" t="s">
        <v>19</v>
      </c>
      <c r="N136" s="239" t="s">
        <v>44</v>
      </c>
      <c r="O136" s="84"/>
      <c r="P136" s="222">
        <f>O136*H136</f>
        <v>0</v>
      </c>
      <c r="Q136" s="222">
        <v>0</v>
      </c>
      <c r="R136" s="222">
        <f>Q136*H136</f>
        <v>0</v>
      </c>
      <c r="S136" s="222">
        <v>0.26100000000000001</v>
      </c>
      <c r="T136" s="223">
        <f>S136*H136</f>
        <v>7.8300000000000001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4" t="s">
        <v>158</v>
      </c>
      <c r="AT136" s="224" t="s">
        <v>166</v>
      </c>
      <c r="AU136" s="224" t="s">
        <v>83</v>
      </c>
      <c r="AY136" s="17" t="s">
        <v>148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7" t="s">
        <v>81</v>
      </c>
      <c r="BK136" s="225">
        <f>ROUND(I136*H136,2)</f>
        <v>0</v>
      </c>
      <c r="BL136" s="17" t="s">
        <v>158</v>
      </c>
      <c r="BM136" s="224" t="s">
        <v>235</v>
      </c>
    </row>
    <row r="137" s="2" customFormat="1">
      <c r="A137" s="38"/>
      <c r="B137" s="39"/>
      <c r="C137" s="40"/>
      <c r="D137" s="226" t="s">
        <v>160</v>
      </c>
      <c r="E137" s="40"/>
      <c r="F137" s="227" t="s">
        <v>234</v>
      </c>
      <c r="G137" s="40"/>
      <c r="H137" s="40"/>
      <c r="I137" s="228"/>
      <c r="J137" s="40"/>
      <c r="K137" s="40"/>
      <c r="L137" s="44"/>
      <c r="M137" s="229"/>
      <c r="N137" s="230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160</v>
      </c>
      <c r="AU137" s="17" t="s">
        <v>83</v>
      </c>
    </row>
    <row r="138" s="2" customFormat="1">
      <c r="A138" s="38"/>
      <c r="B138" s="39"/>
      <c r="C138" s="40"/>
      <c r="D138" s="240" t="s">
        <v>171</v>
      </c>
      <c r="E138" s="40"/>
      <c r="F138" s="241" t="s">
        <v>236</v>
      </c>
      <c r="G138" s="40"/>
      <c r="H138" s="40"/>
      <c r="I138" s="228"/>
      <c r="J138" s="40"/>
      <c r="K138" s="40"/>
      <c r="L138" s="44"/>
      <c r="M138" s="229"/>
      <c r="N138" s="230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171</v>
      </c>
      <c r="AU138" s="17" t="s">
        <v>83</v>
      </c>
    </row>
    <row r="139" s="13" customFormat="1">
      <c r="A139" s="13"/>
      <c r="B139" s="242"/>
      <c r="C139" s="243"/>
      <c r="D139" s="226" t="s">
        <v>204</v>
      </c>
      <c r="E139" s="244" t="s">
        <v>19</v>
      </c>
      <c r="F139" s="245" t="s">
        <v>237</v>
      </c>
      <c r="G139" s="243"/>
      <c r="H139" s="246">
        <v>30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2" t="s">
        <v>204</v>
      </c>
      <c r="AU139" s="252" t="s">
        <v>83</v>
      </c>
      <c r="AV139" s="13" t="s">
        <v>83</v>
      </c>
      <c r="AW139" s="13" t="s">
        <v>33</v>
      </c>
      <c r="AX139" s="13" t="s">
        <v>81</v>
      </c>
      <c r="AY139" s="252" t="s">
        <v>148</v>
      </c>
    </row>
    <row r="140" s="2" customFormat="1" ht="16.5" customHeight="1">
      <c r="A140" s="38"/>
      <c r="B140" s="39"/>
      <c r="C140" s="231" t="s">
        <v>238</v>
      </c>
      <c r="D140" s="231" t="s">
        <v>166</v>
      </c>
      <c r="E140" s="232" t="s">
        <v>239</v>
      </c>
      <c r="F140" s="233" t="s">
        <v>240</v>
      </c>
      <c r="G140" s="234" t="s">
        <v>182</v>
      </c>
      <c r="H140" s="235">
        <v>41.200000000000003</v>
      </c>
      <c r="I140" s="236"/>
      <c r="J140" s="237">
        <f>ROUND(I140*H140,2)</f>
        <v>0</v>
      </c>
      <c r="K140" s="233" t="s">
        <v>156</v>
      </c>
      <c r="L140" s="44"/>
      <c r="M140" s="238" t="s">
        <v>19</v>
      </c>
      <c r="N140" s="239" t="s">
        <v>44</v>
      </c>
      <c r="O140" s="84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4" t="s">
        <v>158</v>
      </c>
      <c r="AT140" s="224" t="s">
        <v>166</v>
      </c>
      <c r="AU140" s="224" t="s">
        <v>83</v>
      </c>
      <c r="AY140" s="17" t="s">
        <v>148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7" t="s">
        <v>81</v>
      </c>
      <c r="BK140" s="225">
        <f>ROUND(I140*H140,2)</f>
        <v>0</v>
      </c>
      <c r="BL140" s="17" t="s">
        <v>158</v>
      </c>
      <c r="BM140" s="224" t="s">
        <v>241</v>
      </c>
    </row>
    <row r="141" s="2" customFormat="1">
      <c r="A141" s="38"/>
      <c r="B141" s="39"/>
      <c r="C141" s="40"/>
      <c r="D141" s="226" t="s">
        <v>160</v>
      </c>
      <c r="E141" s="40"/>
      <c r="F141" s="227" t="s">
        <v>240</v>
      </c>
      <c r="G141" s="40"/>
      <c r="H141" s="40"/>
      <c r="I141" s="228"/>
      <c r="J141" s="40"/>
      <c r="K141" s="40"/>
      <c r="L141" s="44"/>
      <c r="M141" s="229"/>
      <c r="N141" s="230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160</v>
      </c>
      <c r="AU141" s="17" t="s">
        <v>83</v>
      </c>
    </row>
    <row r="142" s="2" customFormat="1">
      <c r="A142" s="38"/>
      <c r="B142" s="39"/>
      <c r="C142" s="40"/>
      <c r="D142" s="240" t="s">
        <v>171</v>
      </c>
      <c r="E142" s="40"/>
      <c r="F142" s="241" t="s">
        <v>242</v>
      </c>
      <c r="G142" s="40"/>
      <c r="H142" s="40"/>
      <c r="I142" s="228"/>
      <c r="J142" s="40"/>
      <c r="K142" s="40"/>
      <c r="L142" s="44"/>
      <c r="M142" s="229"/>
      <c r="N142" s="230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171</v>
      </c>
      <c r="AU142" s="17" t="s">
        <v>83</v>
      </c>
    </row>
    <row r="143" s="2" customFormat="1" ht="16.5" customHeight="1">
      <c r="A143" s="38"/>
      <c r="B143" s="39"/>
      <c r="C143" s="231" t="s">
        <v>243</v>
      </c>
      <c r="D143" s="231" t="s">
        <v>166</v>
      </c>
      <c r="E143" s="232" t="s">
        <v>244</v>
      </c>
      <c r="F143" s="233" t="s">
        <v>245</v>
      </c>
      <c r="G143" s="234" t="s">
        <v>182</v>
      </c>
      <c r="H143" s="235">
        <v>288.39999999999998</v>
      </c>
      <c r="I143" s="236"/>
      <c r="J143" s="237">
        <f>ROUND(I143*H143,2)</f>
        <v>0</v>
      </c>
      <c r="K143" s="233" t="s">
        <v>156</v>
      </c>
      <c r="L143" s="44"/>
      <c r="M143" s="238" t="s">
        <v>19</v>
      </c>
      <c r="N143" s="239" t="s">
        <v>44</v>
      </c>
      <c r="O143" s="84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4" t="s">
        <v>158</v>
      </c>
      <c r="AT143" s="224" t="s">
        <v>166</v>
      </c>
      <c r="AU143" s="224" t="s">
        <v>83</v>
      </c>
      <c r="AY143" s="17" t="s">
        <v>148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7" t="s">
        <v>81</v>
      </c>
      <c r="BK143" s="225">
        <f>ROUND(I143*H143,2)</f>
        <v>0</v>
      </c>
      <c r="BL143" s="17" t="s">
        <v>158</v>
      </c>
      <c r="BM143" s="224" t="s">
        <v>246</v>
      </c>
    </row>
    <row r="144" s="2" customFormat="1">
      <c r="A144" s="38"/>
      <c r="B144" s="39"/>
      <c r="C144" s="40"/>
      <c r="D144" s="226" t="s">
        <v>160</v>
      </c>
      <c r="E144" s="40"/>
      <c r="F144" s="227" t="s">
        <v>247</v>
      </c>
      <c r="G144" s="40"/>
      <c r="H144" s="40"/>
      <c r="I144" s="228"/>
      <c r="J144" s="40"/>
      <c r="K144" s="40"/>
      <c r="L144" s="44"/>
      <c r="M144" s="229"/>
      <c r="N144" s="230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160</v>
      </c>
      <c r="AU144" s="17" t="s">
        <v>83</v>
      </c>
    </row>
    <row r="145" s="2" customFormat="1">
      <c r="A145" s="38"/>
      <c r="B145" s="39"/>
      <c r="C145" s="40"/>
      <c r="D145" s="240" t="s">
        <v>171</v>
      </c>
      <c r="E145" s="40"/>
      <c r="F145" s="241" t="s">
        <v>248</v>
      </c>
      <c r="G145" s="40"/>
      <c r="H145" s="40"/>
      <c r="I145" s="228"/>
      <c r="J145" s="40"/>
      <c r="K145" s="40"/>
      <c r="L145" s="44"/>
      <c r="M145" s="229"/>
      <c r="N145" s="230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171</v>
      </c>
      <c r="AU145" s="17" t="s">
        <v>83</v>
      </c>
    </row>
    <row r="146" s="13" customFormat="1">
      <c r="A146" s="13"/>
      <c r="B146" s="242"/>
      <c r="C146" s="243"/>
      <c r="D146" s="226" t="s">
        <v>204</v>
      </c>
      <c r="E146" s="244" t="s">
        <v>19</v>
      </c>
      <c r="F146" s="245" t="s">
        <v>249</v>
      </c>
      <c r="G146" s="243"/>
      <c r="H146" s="246">
        <v>288.39999999999998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2" t="s">
        <v>204</v>
      </c>
      <c r="AU146" s="252" t="s">
        <v>83</v>
      </c>
      <c r="AV146" s="13" t="s">
        <v>83</v>
      </c>
      <c r="AW146" s="13" t="s">
        <v>33</v>
      </c>
      <c r="AX146" s="13" t="s">
        <v>81</v>
      </c>
      <c r="AY146" s="252" t="s">
        <v>148</v>
      </c>
    </row>
    <row r="147" s="2" customFormat="1" ht="24.15" customHeight="1">
      <c r="A147" s="38"/>
      <c r="B147" s="39"/>
      <c r="C147" s="231" t="s">
        <v>250</v>
      </c>
      <c r="D147" s="231" t="s">
        <v>166</v>
      </c>
      <c r="E147" s="232" t="s">
        <v>251</v>
      </c>
      <c r="F147" s="233" t="s">
        <v>252</v>
      </c>
      <c r="G147" s="234" t="s">
        <v>253</v>
      </c>
      <c r="H147" s="235">
        <v>50</v>
      </c>
      <c r="I147" s="236"/>
      <c r="J147" s="237">
        <f>ROUND(I147*H147,2)</f>
        <v>0</v>
      </c>
      <c r="K147" s="233" t="s">
        <v>156</v>
      </c>
      <c r="L147" s="44"/>
      <c r="M147" s="238" t="s">
        <v>19</v>
      </c>
      <c r="N147" s="239" t="s">
        <v>44</v>
      </c>
      <c r="O147" s="84"/>
      <c r="P147" s="222">
        <f>O147*H147</f>
        <v>0</v>
      </c>
      <c r="Q147" s="222">
        <v>0</v>
      </c>
      <c r="R147" s="222">
        <f>Q147*H147</f>
        <v>0</v>
      </c>
      <c r="S147" s="222">
        <v>0.0070000000000000001</v>
      </c>
      <c r="T147" s="223">
        <f>S147*H147</f>
        <v>0.35000000000000003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4" t="s">
        <v>158</v>
      </c>
      <c r="AT147" s="224" t="s">
        <v>166</v>
      </c>
      <c r="AU147" s="224" t="s">
        <v>83</v>
      </c>
      <c r="AY147" s="17" t="s">
        <v>148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7" t="s">
        <v>81</v>
      </c>
      <c r="BK147" s="225">
        <f>ROUND(I147*H147,2)</f>
        <v>0</v>
      </c>
      <c r="BL147" s="17" t="s">
        <v>158</v>
      </c>
      <c r="BM147" s="224" t="s">
        <v>254</v>
      </c>
    </row>
    <row r="148" s="2" customFormat="1">
      <c r="A148" s="38"/>
      <c r="B148" s="39"/>
      <c r="C148" s="40"/>
      <c r="D148" s="226" t="s">
        <v>160</v>
      </c>
      <c r="E148" s="40"/>
      <c r="F148" s="227" t="s">
        <v>252</v>
      </c>
      <c r="G148" s="40"/>
      <c r="H148" s="40"/>
      <c r="I148" s="228"/>
      <c r="J148" s="40"/>
      <c r="K148" s="40"/>
      <c r="L148" s="44"/>
      <c r="M148" s="229"/>
      <c r="N148" s="230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160</v>
      </c>
      <c r="AU148" s="17" t="s">
        <v>83</v>
      </c>
    </row>
    <row r="149" s="2" customFormat="1">
      <c r="A149" s="38"/>
      <c r="B149" s="39"/>
      <c r="C149" s="40"/>
      <c r="D149" s="240" t="s">
        <v>171</v>
      </c>
      <c r="E149" s="40"/>
      <c r="F149" s="241" t="s">
        <v>255</v>
      </c>
      <c r="G149" s="40"/>
      <c r="H149" s="40"/>
      <c r="I149" s="228"/>
      <c r="J149" s="40"/>
      <c r="K149" s="40"/>
      <c r="L149" s="44"/>
      <c r="M149" s="229"/>
      <c r="N149" s="230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171</v>
      </c>
      <c r="AU149" s="17" t="s">
        <v>83</v>
      </c>
    </row>
    <row r="150" s="12" customFormat="1" ht="22.8" customHeight="1">
      <c r="A150" s="12"/>
      <c r="B150" s="196"/>
      <c r="C150" s="197"/>
      <c r="D150" s="198" t="s">
        <v>72</v>
      </c>
      <c r="E150" s="210" t="s">
        <v>256</v>
      </c>
      <c r="F150" s="210" t="s">
        <v>257</v>
      </c>
      <c r="G150" s="197"/>
      <c r="H150" s="197"/>
      <c r="I150" s="200"/>
      <c r="J150" s="211">
        <f>BK150</f>
        <v>0</v>
      </c>
      <c r="K150" s="197"/>
      <c r="L150" s="202"/>
      <c r="M150" s="203"/>
      <c r="N150" s="204"/>
      <c r="O150" s="204"/>
      <c r="P150" s="205">
        <f>SUM(P151:P167)</f>
        <v>0</v>
      </c>
      <c r="Q150" s="204"/>
      <c r="R150" s="205">
        <f>SUM(R151:R167)</f>
        <v>0</v>
      </c>
      <c r="S150" s="204"/>
      <c r="T150" s="206">
        <f>SUM(T151:T167)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7" t="s">
        <v>81</v>
      </c>
      <c r="AT150" s="208" t="s">
        <v>72</v>
      </c>
      <c r="AU150" s="208" t="s">
        <v>81</v>
      </c>
      <c r="AY150" s="207" t="s">
        <v>148</v>
      </c>
      <c r="BK150" s="209">
        <f>SUM(BK151:BK167)</f>
        <v>0</v>
      </c>
    </row>
    <row r="151" s="2" customFormat="1" ht="21.75" customHeight="1">
      <c r="A151" s="38"/>
      <c r="B151" s="39"/>
      <c r="C151" s="231" t="s">
        <v>8</v>
      </c>
      <c r="D151" s="231" t="s">
        <v>166</v>
      </c>
      <c r="E151" s="232" t="s">
        <v>258</v>
      </c>
      <c r="F151" s="233" t="s">
        <v>259</v>
      </c>
      <c r="G151" s="234" t="s">
        <v>260</v>
      </c>
      <c r="H151" s="235">
        <v>26.634</v>
      </c>
      <c r="I151" s="236"/>
      <c r="J151" s="237">
        <f>ROUND(I151*H151,2)</f>
        <v>0</v>
      </c>
      <c r="K151" s="233" t="s">
        <v>156</v>
      </c>
      <c r="L151" s="44"/>
      <c r="M151" s="238" t="s">
        <v>19</v>
      </c>
      <c r="N151" s="239" t="s">
        <v>44</v>
      </c>
      <c r="O151" s="84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4" t="s">
        <v>158</v>
      </c>
      <c r="AT151" s="224" t="s">
        <v>166</v>
      </c>
      <c r="AU151" s="224" t="s">
        <v>83</v>
      </c>
      <c r="AY151" s="17" t="s">
        <v>148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7" t="s">
        <v>81</v>
      </c>
      <c r="BK151" s="225">
        <f>ROUND(I151*H151,2)</f>
        <v>0</v>
      </c>
      <c r="BL151" s="17" t="s">
        <v>158</v>
      </c>
      <c r="BM151" s="224" t="s">
        <v>261</v>
      </c>
    </row>
    <row r="152" s="2" customFormat="1">
      <c r="A152" s="38"/>
      <c r="B152" s="39"/>
      <c r="C152" s="40"/>
      <c r="D152" s="226" t="s">
        <v>160</v>
      </c>
      <c r="E152" s="40"/>
      <c r="F152" s="227" t="s">
        <v>262</v>
      </c>
      <c r="G152" s="40"/>
      <c r="H152" s="40"/>
      <c r="I152" s="228"/>
      <c r="J152" s="40"/>
      <c r="K152" s="40"/>
      <c r="L152" s="44"/>
      <c r="M152" s="229"/>
      <c r="N152" s="230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160</v>
      </c>
      <c r="AU152" s="17" t="s">
        <v>83</v>
      </c>
    </row>
    <row r="153" s="2" customFormat="1">
      <c r="A153" s="38"/>
      <c r="B153" s="39"/>
      <c r="C153" s="40"/>
      <c r="D153" s="240" t="s">
        <v>171</v>
      </c>
      <c r="E153" s="40"/>
      <c r="F153" s="241" t="s">
        <v>263</v>
      </c>
      <c r="G153" s="40"/>
      <c r="H153" s="40"/>
      <c r="I153" s="228"/>
      <c r="J153" s="40"/>
      <c r="K153" s="40"/>
      <c r="L153" s="44"/>
      <c r="M153" s="229"/>
      <c r="N153" s="230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171</v>
      </c>
      <c r="AU153" s="17" t="s">
        <v>83</v>
      </c>
    </row>
    <row r="154" s="2" customFormat="1" ht="21.75" customHeight="1">
      <c r="A154" s="38"/>
      <c r="B154" s="39"/>
      <c r="C154" s="231" t="s">
        <v>264</v>
      </c>
      <c r="D154" s="231" t="s">
        <v>166</v>
      </c>
      <c r="E154" s="232" t="s">
        <v>265</v>
      </c>
      <c r="F154" s="233" t="s">
        <v>266</v>
      </c>
      <c r="G154" s="234" t="s">
        <v>260</v>
      </c>
      <c r="H154" s="235">
        <v>532.67999999999995</v>
      </c>
      <c r="I154" s="236"/>
      <c r="J154" s="237">
        <f>ROUND(I154*H154,2)</f>
        <v>0</v>
      </c>
      <c r="K154" s="233" t="s">
        <v>156</v>
      </c>
      <c r="L154" s="44"/>
      <c r="M154" s="238" t="s">
        <v>19</v>
      </c>
      <c r="N154" s="239" t="s">
        <v>44</v>
      </c>
      <c r="O154" s="84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4" t="s">
        <v>158</v>
      </c>
      <c r="AT154" s="224" t="s">
        <v>166</v>
      </c>
      <c r="AU154" s="224" t="s">
        <v>83</v>
      </c>
      <c r="AY154" s="17" t="s">
        <v>148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7" t="s">
        <v>81</v>
      </c>
      <c r="BK154" s="225">
        <f>ROUND(I154*H154,2)</f>
        <v>0</v>
      </c>
      <c r="BL154" s="17" t="s">
        <v>158</v>
      </c>
      <c r="BM154" s="224" t="s">
        <v>267</v>
      </c>
    </row>
    <row r="155" s="2" customFormat="1">
      <c r="A155" s="38"/>
      <c r="B155" s="39"/>
      <c r="C155" s="40"/>
      <c r="D155" s="226" t="s">
        <v>160</v>
      </c>
      <c r="E155" s="40"/>
      <c r="F155" s="227" t="s">
        <v>268</v>
      </c>
      <c r="G155" s="40"/>
      <c r="H155" s="40"/>
      <c r="I155" s="228"/>
      <c r="J155" s="40"/>
      <c r="K155" s="40"/>
      <c r="L155" s="44"/>
      <c r="M155" s="229"/>
      <c r="N155" s="230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160</v>
      </c>
      <c r="AU155" s="17" t="s">
        <v>83</v>
      </c>
    </row>
    <row r="156" s="2" customFormat="1">
      <c r="A156" s="38"/>
      <c r="B156" s="39"/>
      <c r="C156" s="40"/>
      <c r="D156" s="240" t="s">
        <v>171</v>
      </c>
      <c r="E156" s="40"/>
      <c r="F156" s="241" t="s">
        <v>269</v>
      </c>
      <c r="G156" s="40"/>
      <c r="H156" s="40"/>
      <c r="I156" s="228"/>
      <c r="J156" s="40"/>
      <c r="K156" s="40"/>
      <c r="L156" s="44"/>
      <c r="M156" s="229"/>
      <c r="N156" s="230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171</v>
      </c>
      <c r="AU156" s="17" t="s">
        <v>83</v>
      </c>
    </row>
    <row r="157" s="13" customFormat="1">
      <c r="A157" s="13"/>
      <c r="B157" s="242"/>
      <c r="C157" s="243"/>
      <c r="D157" s="226" t="s">
        <v>204</v>
      </c>
      <c r="E157" s="244" t="s">
        <v>19</v>
      </c>
      <c r="F157" s="245" t="s">
        <v>270</v>
      </c>
      <c r="G157" s="243"/>
      <c r="H157" s="246">
        <v>532.67999999999995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2" t="s">
        <v>204</v>
      </c>
      <c r="AU157" s="252" t="s">
        <v>83</v>
      </c>
      <c r="AV157" s="13" t="s">
        <v>83</v>
      </c>
      <c r="AW157" s="13" t="s">
        <v>33</v>
      </c>
      <c r="AX157" s="13" t="s">
        <v>81</v>
      </c>
      <c r="AY157" s="252" t="s">
        <v>148</v>
      </c>
    </row>
    <row r="158" s="2" customFormat="1" ht="16.5" customHeight="1">
      <c r="A158" s="38"/>
      <c r="B158" s="39"/>
      <c r="C158" s="231" t="s">
        <v>271</v>
      </c>
      <c r="D158" s="231" t="s">
        <v>166</v>
      </c>
      <c r="E158" s="232" t="s">
        <v>272</v>
      </c>
      <c r="F158" s="233" t="s">
        <v>273</v>
      </c>
      <c r="G158" s="234" t="s">
        <v>260</v>
      </c>
      <c r="H158" s="235">
        <v>26.634</v>
      </c>
      <c r="I158" s="236"/>
      <c r="J158" s="237">
        <f>ROUND(I158*H158,2)</f>
        <v>0</v>
      </c>
      <c r="K158" s="233" t="s">
        <v>156</v>
      </c>
      <c r="L158" s="44"/>
      <c r="M158" s="238" t="s">
        <v>19</v>
      </c>
      <c r="N158" s="239" t="s">
        <v>44</v>
      </c>
      <c r="O158" s="84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4" t="s">
        <v>158</v>
      </c>
      <c r="AT158" s="224" t="s">
        <v>166</v>
      </c>
      <c r="AU158" s="224" t="s">
        <v>83</v>
      </c>
      <c r="AY158" s="17" t="s">
        <v>148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7" t="s">
        <v>81</v>
      </c>
      <c r="BK158" s="225">
        <f>ROUND(I158*H158,2)</f>
        <v>0</v>
      </c>
      <c r="BL158" s="17" t="s">
        <v>158</v>
      </c>
      <c r="BM158" s="224" t="s">
        <v>274</v>
      </c>
    </row>
    <row r="159" s="2" customFormat="1">
      <c r="A159" s="38"/>
      <c r="B159" s="39"/>
      <c r="C159" s="40"/>
      <c r="D159" s="226" t="s">
        <v>160</v>
      </c>
      <c r="E159" s="40"/>
      <c r="F159" s="227" t="s">
        <v>273</v>
      </c>
      <c r="G159" s="40"/>
      <c r="H159" s="40"/>
      <c r="I159" s="228"/>
      <c r="J159" s="40"/>
      <c r="K159" s="40"/>
      <c r="L159" s="44"/>
      <c r="M159" s="229"/>
      <c r="N159" s="230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160</v>
      </c>
      <c r="AU159" s="17" t="s">
        <v>83</v>
      </c>
    </row>
    <row r="160" s="2" customFormat="1">
      <c r="A160" s="38"/>
      <c r="B160" s="39"/>
      <c r="C160" s="40"/>
      <c r="D160" s="240" t="s">
        <v>171</v>
      </c>
      <c r="E160" s="40"/>
      <c r="F160" s="241" t="s">
        <v>275</v>
      </c>
      <c r="G160" s="40"/>
      <c r="H160" s="40"/>
      <c r="I160" s="228"/>
      <c r="J160" s="40"/>
      <c r="K160" s="40"/>
      <c r="L160" s="44"/>
      <c r="M160" s="229"/>
      <c r="N160" s="230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171</v>
      </c>
      <c r="AU160" s="17" t="s">
        <v>83</v>
      </c>
    </row>
    <row r="161" s="2" customFormat="1" ht="16.5" customHeight="1">
      <c r="A161" s="38"/>
      <c r="B161" s="39"/>
      <c r="C161" s="231" t="s">
        <v>276</v>
      </c>
      <c r="D161" s="231" t="s">
        <v>166</v>
      </c>
      <c r="E161" s="232" t="s">
        <v>277</v>
      </c>
      <c r="F161" s="233" t="s">
        <v>278</v>
      </c>
      <c r="G161" s="234" t="s">
        <v>260</v>
      </c>
      <c r="H161" s="235">
        <v>799.01999999999998</v>
      </c>
      <c r="I161" s="236"/>
      <c r="J161" s="237">
        <f>ROUND(I161*H161,2)</f>
        <v>0</v>
      </c>
      <c r="K161" s="233" t="s">
        <v>156</v>
      </c>
      <c r="L161" s="44"/>
      <c r="M161" s="238" t="s">
        <v>19</v>
      </c>
      <c r="N161" s="239" t="s">
        <v>44</v>
      </c>
      <c r="O161" s="84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4" t="s">
        <v>158</v>
      </c>
      <c r="AT161" s="224" t="s">
        <v>166</v>
      </c>
      <c r="AU161" s="224" t="s">
        <v>83</v>
      </c>
      <c r="AY161" s="17" t="s">
        <v>148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7" t="s">
        <v>81</v>
      </c>
      <c r="BK161" s="225">
        <f>ROUND(I161*H161,2)</f>
        <v>0</v>
      </c>
      <c r="BL161" s="17" t="s">
        <v>158</v>
      </c>
      <c r="BM161" s="224" t="s">
        <v>279</v>
      </c>
    </row>
    <row r="162" s="2" customFormat="1">
      <c r="A162" s="38"/>
      <c r="B162" s="39"/>
      <c r="C162" s="40"/>
      <c r="D162" s="226" t="s">
        <v>160</v>
      </c>
      <c r="E162" s="40"/>
      <c r="F162" s="227" t="s">
        <v>278</v>
      </c>
      <c r="G162" s="40"/>
      <c r="H162" s="40"/>
      <c r="I162" s="228"/>
      <c r="J162" s="40"/>
      <c r="K162" s="40"/>
      <c r="L162" s="44"/>
      <c r="M162" s="229"/>
      <c r="N162" s="230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160</v>
      </c>
      <c r="AU162" s="17" t="s">
        <v>83</v>
      </c>
    </row>
    <row r="163" s="2" customFormat="1">
      <c r="A163" s="38"/>
      <c r="B163" s="39"/>
      <c r="C163" s="40"/>
      <c r="D163" s="240" t="s">
        <v>171</v>
      </c>
      <c r="E163" s="40"/>
      <c r="F163" s="241" t="s">
        <v>280</v>
      </c>
      <c r="G163" s="40"/>
      <c r="H163" s="40"/>
      <c r="I163" s="228"/>
      <c r="J163" s="40"/>
      <c r="K163" s="40"/>
      <c r="L163" s="44"/>
      <c r="M163" s="229"/>
      <c r="N163" s="230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171</v>
      </c>
      <c r="AU163" s="17" t="s">
        <v>83</v>
      </c>
    </row>
    <row r="164" s="13" customFormat="1">
      <c r="A164" s="13"/>
      <c r="B164" s="242"/>
      <c r="C164" s="243"/>
      <c r="D164" s="226" t="s">
        <v>204</v>
      </c>
      <c r="E164" s="244" t="s">
        <v>19</v>
      </c>
      <c r="F164" s="245" t="s">
        <v>281</v>
      </c>
      <c r="G164" s="243"/>
      <c r="H164" s="246">
        <v>799.01999999999998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2" t="s">
        <v>204</v>
      </c>
      <c r="AU164" s="252" t="s">
        <v>83</v>
      </c>
      <c r="AV164" s="13" t="s">
        <v>83</v>
      </c>
      <c r="AW164" s="13" t="s">
        <v>33</v>
      </c>
      <c r="AX164" s="13" t="s">
        <v>81</v>
      </c>
      <c r="AY164" s="252" t="s">
        <v>148</v>
      </c>
    </row>
    <row r="165" s="2" customFormat="1" ht="21.75" customHeight="1">
      <c r="A165" s="38"/>
      <c r="B165" s="39"/>
      <c r="C165" s="231" t="s">
        <v>282</v>
      </c>
      <c r="D165" s="231" t="s">
        <v>166</v>
      </c>
      <c r="E165" s="232" t="s">
        <v>283</v>
      </c>
      <c r="F165" s="233" t="s">
        <v>284</v>
      </c>
      <c r="G165" s="234" t="s">
        <v>260</v>
      </c>
      <c r="H165" s="235">
        <v>13.634</v>
      </c>
      <c r="I165" s="236"/>
      <c r="J165" s="237">
        <f>ROUND(I165*H165,2)</f>
        <v>0</v>
      </c>
      <c r="K165" s="233" t="s">
        <v>156</v>
      </c>
      <c r="L165" s="44"/>
      <c r="M165" s="238" t="s">
        <v>19</v>
      </c>
      <c r="N165" s="239" t="s">
        <v>44</v>
      </c>
      <c r="O165" s="84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4" t="s">
        <v>158</v>
      </c>
      <c r="AT165" s="224" t="s">
        <v>166</v>
      </c>
      <c r="AU165" s="224" t="s">
        <v>83</v>
      </c>
      <c r="AY165" s="17" t="s">
        <v>148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7" t="s">
        <v>81</v>
      </c>
      <c r="BK165" s="225">
        <f>ROUND(I165*H165,2)</f>
        <v>0</v>
      </c>
      <c r="BL165" s="17" t="s">
        <v>158</v>
      </c>
      <c r="BM165" s="224" t="s">
        <v>285</v>
      </c>
    </row>
    <row r="166" s="2" customFormat="1">
      <c r="A166" s="38"/>
      <c r="B166" s="39"/>
      <c r="C166" s="40"/>
      <c r="D166" s="226" t="s">
        <v>160</v>
      </c>
      <c r="E166" s="40"/>
      <c r="F166" s="227" t="s">
        <v>286</v>
      </c>
      <c r="G166" s="40"/>
      <c r="H166" s="40"/>
      <c r="I166" s="228"/>
      <c r="J166" s="40"/>
      <c r="K166" s="40"/>
      <c r="L166" s="44"/>
      <c r="M166" s="229"/>
      <c r="N166" s="230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160</v>
      </c>
      <c r="AU166" s="17" t="s">
        <v>83</v>
      </c>
    </row>
    <row r="167" s="2" customFormat="1">
      <c r="A167" s="38"/>
      <c r="B167" s="39"/>
      <c r="C167" s="40"/>
      <c r="D167" s="240" t="s">
        <v>171</v>
      </c>
      <c r="E167" s="40"/>
      <c r="F167" s="241" t="s">
        <v>287</v>
      </c>
      <c r="G167" s="40"/>
      <c r="H167" s="40"/>
      <c r="I167" s="228"/>
      <c r="J167" s="40"/>
      <c r="K167" s="40"/>
      <c r="L167" s="44"/>
      <c r="M167" s="229"/>
      <c r="N167" s="230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171</v>
      </c>
      <c r="AU167" s="17" t="s">
        <v>83</v>
      </c>
    </row>
    <row r="168" s="12" customFormat="1" ht="25.92" customHeight="1">
      <c r="A168" s="12"/>
      <c r="B168" s="196"/>
      <c r="C168" s="197"/>
      <c r="D168" s="198" t="s">
        <v>72</v>
      </c>
      <c r="E168" s="199" t="s">
        <v>288</v>
      </c>
      <c r="F168" s="199" t="s">
        <v>289</v>
      </c>
      <c r="G168" s="197"/>
      <c r="H168" s="197"/>
      <c r="I168" s="200"/>
      <c r="J168" s="201">
        <f>BK168</f>
        <v>0</v>
      </c>
      <c r="K168" s="197"/>
      <c r="L168" s="202"/>
      <c r="M168" s="203"/>
      <c r="N168" s="204"/>
      <c r="O168" s="204"/>
      <c r="P168" s="205">
        <f>P169+P189+P226+P265+P304+P341+P360+P386</f>
        <v>0</v>
      </c>
      <c r="Q168" s="204"/>
      <c r="R168" s="205">
        <f>R169+R189+R226+R265+R304+R341+R360+R386</f>
        <v>3.0806579999999997</v>
      </c>
      <c r="S168" s="204"/>
      <c r="T168" s="206">
        <f>T169+T189+T226+T265+T304+T341+T360+T386</f>
        <v>5.4538879999999992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7" t="s">
        <v>83</v>
      </c>
      <c r="AT168" s="208" t="s">
        <v>72</v>
      </c>
      <c r="AU168" s="208" t="s">
        <v>73</v>
      </c>
      <c r="AY168" s="207" t="s">
        <v>148</v>
      </c>
      <c r="BK168" s="209">
        <f>BK169+BK189+BK226+BK265+BK304+BK341+BK360+BK386</f>
        <v>0</v>
      </c>
    </row>
    <row r="169" s="12" customFormat="1" ht="22.8" customHeight="1">
      <c r="A169" s="12"/>
      <c r="B169" s="196"/>
      <c r="C169" s="197"/>
      <c r="D169" s="198" t="s">
        <v>72</v>
      </c>
      <c r="E169" s="210" t="s">
        <v>290</v>
      </c>
      <c r="F169" s="210" t="s">
        <v>291</v>
      </c>
      <c r="G169" s="197"/>
      <c r="H169" s="197"/>
      <c r="I169" s="200"/>
      <c r="J169" s="211">
        <f>BK169</f>
        <v>0</v>
      </c>
      <c r="K169" s="197"/>
      <c r="L169" s="202"/>
      <c r="M169" s="203"/>
      <c r="N169" s="204"/>
      <c r="O169" s="204"/>
      <c r="P169" s="205">
        <f>SUM(P170:P188)</f>
        <v>0</v>
      </c>
      <c r="Q169" s="204"/>
      <c r="R169" s="205">
        <f>SUM(R170:R188)</f>
        <v>0.45732</v>
      </c>
      <c r="S169" s="204"/>
      <c r="T169" s="206">
        <f>SUM(T170:T188)</f>
        <v>0.43218800000000002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7" t="s">
        <v>83</v>
      </c>
      <c r="AT169" s="208" t="s">
        <v>72</v>
      </c>
      <c r="AU169" s="208" t="s">
        <v>81</v>
      </c>
      <c r="AY169" s="207" t="s">
        <v>148</v>
      </c>
      <c r="BK169" s="209">
        <f>SUM(BK170:BK188)</f>
        <v>0</v>
      </c>
    </row>
    <row r="170" s="2" customFormat="1" ht="24.15" customHeight="1">
      <c r="A170" s="38"/>
      <c r="B170" s="39"/>
      <c r="C170" s="231" t="s">
        <v>292</v>
      </c>
      <c r="D170" s="231" t="s">
        <v>166</v>
      </c>
      <c r="E170" s="232" t="s">
        <v>293</v>
      </c>
      <c r="F170" s="233" t="s">
        <v>294</v>
      </c>
      <c r="G170" s="234" t="s">
        <v>182</v>
      </c>
      <c r="H170" s="235">
        <v>49.439999999999998</v>
      </c>
      <c r="I170" s="236"/>
      <c r="J170" s="237">
        <f>ROUND(I170*H170,2)</f>
        <v>0</v>
      </c>
      <c r="K170" s="233" t="s">
        <v>156</v>
      </c>
      <c r="L170" s="44"/>
      <c r="M170" s="238" t="s">
        <v>19</v>
      </c>
      <c r="N170" s="239" t="s">
        <v>44</v>
      </c>
      <c r="O170" s="84"/>
      <c r="P170" s="222">
        <f>O170*H170</f>
        <v>0</v>
      </c>
      <c r="Q170" s="222">
        <v>0.00125</v>
      </c>
      <c r="R170" s="222">
        <f>Q170*H170</f>
        <v>0.061800000000000001</v>
      </c>
      <c r="S170" s="222">
        <v>0</v>
      </c>
      <c r="T170" s="223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4" t="s">
        <v>264</v>
      </c>
      <c r="AT170" s="224" t="s">
        <v>166</v>
      </c>
      <c r="AU170" s="224" t="s">
        <v>83</v>
      </c>
      <c r="AY170" s="17" t="s">
        <v>148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7" t="s">
        <v>81</v>
      </c>
      <c r="BK170" s="225">
        <f>ROUND(I170*H170,2)</f>
        <v>0</v>
      </c>
      <c r="BL170" s="17" t="s">
        <v>264</v>
      </c>
      <c r="BM170" s="224" t="s">
        <v>295</v>
      </c>
    </row>
    <row r="171" s="2" customFormat="1">
      <c r="A171" s="38"/>
      <c r="B171" s="39"/>
      <c r="C171" s="40"/>
      <c r="D171" s="226" t="s">
        <v>160</v>
      </c>
      <c r="E171" s="40"/>
      <c r="F171" s="227" t="s">
        <v>294</v>
      </c>
      <c r="G171" s="40"/>
      <c r="H171" s="40"/>
      <c r="I171" s="228"/>
      <c r="J171" s="40"/>
      <c r="K171" s="40"/>
      <c r="L171" s="44"/>
      <c r="M171" s="229"/>
      <c r="N171" s="230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160</v>
      </c>
      <c r="AU171" s="17" t="s">
        <v>83</v>
      </c>
    </row>
    <row r="172" s="2" customFormat="1">
      <c r="A172" s="38"/>
      <c r="B172" s="39"/>
      <c r="C172" s="40"/>
      <c r="D172" s="240" t="s">
        <v>171</v>
      </c>
      <c r="E172" s="40"/>
      <c r="F172" s="241" t="s">
        <v>296</v>
      </c>
      <c r="G172" s="40"/>
      <c r="H172" s="40"/>
      <c r="I172" s="228"/>
      <c r="J172" s="40"/>
      <c r="K172" s="40"/>
      <c r="L172" s="44"/>
      <c r="M172" s="229"/>
      <c r="N172" s="230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171</v>
      </c>
      <c r="AU172" s="17" t="s">
        <v>83</v>
      </c>
    </row>
    <row r="173" s="13" customFormat="1">
      <c r="A173" s="13"/>
      <c r="B173" s="242"/>
      <c r="C173" s="243"/>
      <c r="D173" s="226" t="s">
        <v>204</v>
      </c>
      <c r="E173" s="244" t="s">
        <v>19</v>
      </c>
      <c r="F173" s="245" t="s">
        <v>297</v>
      </c>
      <c r="G173" s="243"/>
      <c r="H173" s="246">
        <v>49.439999999999998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2" t="s">
        <v>204</v>
      </c>
      <c r="AU173" s="252" t="s">
        <v>83</v>
      </c>
      <c r="AV173" s="13" t="s">
        <v>83</v>
      </c>
      <c r="AW173" s="13" t="s">
        <v>33</v>
      </c>
      <c r="AX173" s="13" t="s">
        <v>81</v>
      </c>
      <c r="AY173" s="252" t="s">
        <v>148</v>
      </c>
    </row>
    <row r="174" s="2" customFormat="1" ht="16.5" customHeight="1">
      <c r="A174" s="38"/>
      <c r="B174" s="39"/>
      <c r="C174" s="212" t="s">
        <v>7</v>
      </c>
      <c r="D174" s="212" t="s">
        <v>152</v>
      </c>
      <c r="E174" s="213" t="s">
        <v>298</v>
      </c>
      <c r="F174" s="214" t="s">
        <v>299</v>
      </c>
      <c r="G174" s="215" t="s">
        <v>182</v>
      </c>
      <c r="H174" s="216">
        <v>49.439999999999998</v>
      </c>
      <c r="I174" s="217"/>
      <c r="J174" s="218">
        <f>ROUND(I174*H174,2)</f>
        <v>0</v>
      </c>
      <c r="K174" s="214" t="s">
        <v>156</v>
      </c>
      <c r="L174" s="219"/>
      <c r="M174" s="220" t="s">
        <v>19</v>
      </c>
      <c r="N174" s="221" t="s">
        <v>44</v>
      </c>
      <c r="O174" s="84"/>
      <c r="P174" s="222">
        <f>O174*H174</f>
        <v>0</v>
      </c>
      <c r="Q174" s="222">
        <v>0.0080000000000000002</v>
      </c>
      <c r="R174" s="222">
        <f>Q174*H174</f>
        <v>0.39551999999999998</v>
      </c>
      <c r="S174" s="222">
        <v>0</v>
      </c>
      <c r="T174" s="223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4" t="s">
        <v>300</v>
      </c>
      <c r="AT174" s="224" t="s">
        <v>152</v>
      </c>
      <c r="AU174" s="224" t="s">
        <v>83</v>
      </c>
      <c r="AY174" s="17" t="s">
        <v>148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7" t="s">
        <v>81</v>
      </c>
      <c r="BK174" s="225">
        <f>ROUND(I174*H174,2)</f>
        <v>0</v>
      </c>
      <c r="BL174" s="17" t="s">
        <v>264</v>
      </c>
      <c r="BM174" s="224" t="s">
        <v>301</v>
      </c>
    </row>
    <row r="175" s="2" customFormat="1">
      <c r="A175" s="38"/>
      <c r="B175" s="39"/>
      <c r="C175" s="40"/>
      <c r="D175" s="226" t="s">
        <v>160</v>
      </c>
      <c r="E175" s="40"/>
      <c r="F175" s="227" t="s">
        <v>299</v>
      </c>
      <c r="G175" s="40"/>
      <c r="H175" s="40"/>
      <c r="I175" s="228"/>
      <c r="J175" s="40"/>
      <c r="K175" s="40"/>
      <c r="L175" s="44"/>
      <c r="M175" s="229"/>
      <c r="N175" s="230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160</v>
      </c>
      <c r="AU175" s="17" t="s">
        <v>83</v>
      </c>
    </row>
    <row r="176" s="2" customFormat="1">
      <c r="A176" s="38"/>
      <c r="B176" s="39"/>
      <c r="C176" s="40"/>
      <c r="D176" s="226" t="s">
        <v>302</v>
      </c>
      <c r="E176" s="40"/>
      <c r="F176" s="253" t="s">
        <v>303</v>
      </c>
      <c r="G176" s="40"/>
      <c r="H176" s="40"/>
      <c r="I176" s="228"/>
      <c r="J176" s="40"/>
      <c r="K176" s="40"/>
      <c r="L176" s="44"/>
      <c r="M176" s="229"/>
      <c r="N176" s="230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302</v>
      </c>
      <c r="AU176" s="17" t="s">
        <v>83</v>
      </c>
    </row>
    <row r="177" s="2" customFormat="1" ht="16.5" customHeight="1">
      <c r="A177" s="38"/>
      <c r="B177" s="39"/>
      <c r="C177" s="231" t="s">
        <v>304</v>
      </c>
      <c r="D177" s="231" t="s">
        <v>166</v>
      </c>
      <c r="E177" s="232" t="s">
        <v>305</v>
      </c>
      <c r="F177" s="233" t="s">
        <v>306</v>
      </c>
      <c r="G177" s="234" t="s">
        <v>155</v>
      </c>
      <c r="H177" s="235">
        <v>4</v>
      </c>
      <c r="I177" s="236"/>
      <c r="J177" s="237">
        <f>ROUND(I177*H177,2)</f>
        <v>0</v>
      </c>
      <c r="K177" s="233" t="s">
        <v>156</v>
      </c>
      <c r="L177" s="44"/>
      <c r="M177" s="238" t="s">
        <v>19</v>
      </c>
      <c r="N177" s="239" t="s">
        <v>44</v>
      </c>
      <c r="O177" s="84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4" t="s">
        <v>264</v>
      </c>
      <c r="AT177" s="224" t="s">
        <v>166</v>
      </c>
      <c r="AU177" s="224" t="s">
        <v>83</v>
      </c>
      <c r="AY177" s="17" t="s">
        <v>148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7" t="s">
        <v>81</v>
      </c>
      <c r="BK177" s="225">
        <f>ROUND(I177*H177,2)</f>
        <v>0</v>
      </c>
      <c r="BL177" s="17" t="s">
        <v>264</v>
      </c>
      <c r="BM177" s="224" t="s">
        <v>307</v>
      </c>
    </row>
    <row r="178" s="2" customFormat="1">
      <c r="A178" s="38"/>
      <c r="B178" s="39"/>
      <c r="C178" s="40"/>
      <c r="D178" s="226" t="s">
        <v>160</v>
      </c>
      <c r="E178" s="40"/>
      <c r="F178" s="227" t="s">
        <v>308</v>
      </c>
      <c r="G178" s="40"/>
      <c r="H178" s="40"/>
      <c r="I178" s="228"/>
      <c r="J178" s="40"/>
      <c r="K178" s="40"/>
      <c r="L178" s="44"/>
      <c r="M178" s="229"/>
      <c r="N178" s="230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160</v>
      </c>
      <c r="AU178" s="17" t="s">
        <v>83</v>
      </c>
    </row>
    <row r="179" s="2" customFormat="1">
      <c r="A179" s="38"/>
      <c r="B179" s="39"/>
      <c r="C179" s="40"/>
      <c r="D179" s="240" t="s">
        <v>171</v>
      </c>
      <c r="E179" s="40"/>
      <c r="F179" s="241" t="s">
        <v>309</v>
      </c>
      <c r="G179" s="40"/>
      <c r="H179" s="40"/>
      <c r="I179" s="228"/>
      <c r="J179" s="40"/>
      <c r="K179" s="40"/>
      <c r="L179" s="44"/>
      <c r="M179" s="229"/>
      <c r="N179" s="230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171</v>
      </c>
      <c r="AU179" s="17" t="s">
        <v>83</v>
      </c>
    </row>
    <row r="180" s="2" customFormat="1" ht="16.5" customHeight="1">
      <c r="A180" s="38"/>
      <c r="B180" s="39"/>
      <c r="C180" s="231" t="s">
        <v>310</v>
      </c>
      <c r="D180" s="231" t="s">
        <v>166</v>
      </c>
      <c r="E180" s="232" t="s">
        <v>311</v>
      </c>
      <c r="F180" s="233" t="s">
        <v>312</v>
      </c>
      <c r="G180" s="234" t="s">
        <v>182</v>
      </c>
      <c r="H180" s="235">
        <v>41.200000000000003</v>
      </c>
      <c r="I180" s="236"/>
      <c r="J180" s="237">
        <f>ROUND(I180*H180,2)</f>
        <v>0</v>
      </c>
      <c r="K180" s="233" t="s">
        <v>156</v>
      </c>
      <c r="L180" s="44"/>
      <c r="M180" s="238" t="s">
        <v>19</v>
      </c>
      <c r="N180" s="239" t="s">
        <v>44</v>
      </c>
      <c r="O180" s="84"/>
      <c r="P180" s="222">
        <f>O180*H180</f>
        <v>0</v>
      </c>
      <c r="Q180" s="222">
        <v>0</v>
      </c>
      <c r="R180" s="222">
        <f>Q180*H180</f>
        <v>0</v>
      </c>
      <c r="S180" s="222">
        <v>0.010489999999999999</v>
      </c>
      <c r="T180" s="223">
        <f>S180*H180</f>
        <v>0.43218800000000002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4" t="s">
        <v>264</v>
      </c>
      <c r="AT180" s="224" t="s">
        <v>166</v>
      </c>
      <c r="AU180" s="224" t="s">
        <v>83</v>
      </c>
      <c r="AY180" s="17" t="s">
        <v>148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7" t="s">
        <v>81</v>
      </c>
      <c r="BK180" s="225">
        <f>ROUND(I180*H180,2)</f>
        <v>0</v>
      </c>
      <c r="BL180" s="17" t="s">
        <v>264</v>
      </c>
      <c r="BM180" s="224" t="s">
        <v>313</v>
      </c>
    </row>
    <row r="181" s="2" customFormat="1">
      <c r="A181" s="38"/>
      <c r="B181" s="39"/>
      <c r="C181" s="40"/>
      <c r="D181" s="226" t="s">
        <v>160</v>
      </c>
      <c r="E181" s="40"/>
      <c r="F181" s="227" t="s">
        <v>314</v>
      </c>
      <c r="G181" s="40"/>
      <c r="H181" s="40"/>
      <c r="I181" s="228"/>
      <c r="J181" s="40"/>
      <c r="K181" s="40"/>
      <c r="L181" s="44"/>
      <c r="M181" s="229"/>
      <c r="N181" s="230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160</v>
      </c>
      <c r="AU181" s="17" t="s">
        <v>83</v>
      </c>
    </row>
    <row r="182" s="2" customFormat="1">
      <c r="A182" s="38"/>
      <c r="B182" s="39"/>
      <c r="C182" s="40"/>
      <c r="D182" s="240" t="s">
        <v>171</v>
      </c>
      <c r="E182" s="40"/>
      <c r="F182" s="241" t="s">
        <v>315</v>
      </c>
      <c r="G182" s="40"/>
      <c r="H182" s="40"/>
      <c r="I182" s="228"/>
      <c r="J182" s="40"/>
      <c r="K182" s="40"/>
      <c r="L182" s="44"/>
      <c r="M182" s="229"/>
      <c r="N182" s="230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171</v>
      </c>
      <c r="AU182" s="17" t="s">
        <v>83</v>
      </c>
    </row>
    <row r="183" s="2" customFormat="1" ht="16.5" customHeight="1">
      <c r="A183" s="38"/>
      <c r="B183" s="39"/>
      <c r="C183" s="231" t="s">
        <v>316</v>
      </c>
      <c r="D183" s="231" t="s">
        <v>166</v>
      </c>
      <c r="E183" s="232" t="s">
        <v>317</v>
      </c>
      <c r="F183" s="233" t="s">
        <v>318</v>
      </c>
      <c r="G183" s="234" t="s">
        <v>260</v>
      </c>
      <c r="H183" s="235">
        <v>0.45700000000000002</v>
      </c>
      <c r="I183" s="236"/>
      <c r="J183" s="237">
        <f>ROUND(I183*H183,2)</f>
        <v>0</v>
      </c>
      <c r="K183" s="233" t="s">
        <v>156</v>
      </c>
      <c r="L183" s="44"/>
      <c r="M183" s="238" t="s">
        <v>19</v>
      </c>
      <c r="N183" s="239" t="s">
        <v>44</v>
      </c>
      <c r="O183" s="84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4" t="s">
        <v>264</v>
      </c>
      <c r="AT183" s="224" t="s">
        <v>166</v>
      </c>
      <c r="AU183" s="224" t="s">
        <v>83</v>
      </c>
      <c r="AY183" s="17" t="s">
        <v>148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7" t="s">
        <v>81</v>
      </c>
      <c r="BK183" s="225">
        <f>ROUND(I183*H183,2)</f>
        <v>0</v>
      </c>
      <c r="BL183" s="17" t="s">
        <v>264</v>
      </c>
      <c r="BM183" s="224" t="s">
        <v>319</v>
      </c>
    </row>
    <row r="184" s="2" customFormat="1">
      <c r="A184" s="38"/>
      <c r="B184" s="39"/>
      <c r="C184" s="40"/>
      <c r="D184" s="226" t="s">
        <v>160</v>
      </c>
      <c r="E184" s="40"/>
      <c r="F184" s="227" t="s">
        <v>320</v>
      </c>
      <c r="G184" s="40"/>
      <c r="H184" s="40"/>
      <c r="I184" s="228"/>
      <c r="J184" s="40"/>
      <c r="K184" s="40"/>
      <c r="L184" s="44"/>
      <c r="M184" s="229"/>
      <c r="N184" s="230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160</v>
      </c>
      <c r="AU184" s="17" t="s">
        <v>83</v>
      </c>
    </row>
    <row r="185" s="2" customFormat="1">
      <c r="A185" s="38"/>
      <c r="B185" s="39"/>
      <c r="C185" s="40"/>
      <c r="D185" s="240" t="s">
        <v>171</v>
      </c>
      <c r="E185" s="40"/>
      <c r="F185" s="241" t="s">
        <v>321</v>
      </c>
      <c r="G185" s="40"/>
      <c r="H185" s="40"/>
      <c r="I185" s="228"/>
      <c r="J185" s="40"/>
      <c r="K185" s="40"/>
      <c r="L185" s="44"/>
      <c r="M185" s="229"/>
      <c r="N185" s="230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171</v>
      </c>
      <c r="AU185" s="17" t="s">
        <v>83</v>
      </c>
    </row>
    <row r="186" s="2" customFormat="1" ht="16.5" customHeight="1">
      <c r="A186" s="38"/>
      <c r="B186" s="39"/>
      <c r="C186" s="231" t="s">
        <v>322</v>
      </c>
      <c r="D186" s="231" t="s">
        <v>166</v>
      </c>
      <c r="E186" s="232" t="s">
        <v>323</v>
      </c>
      <c r="F186" s="233" t="s">
        <v>324</v>
      </c>
      <c r="G186" s="234" t="s">
        <v>260</v>
      </c>
      <c r="H186" s="235">
        <v>0.45700000000000002</v>
      </c>
      <c r="I186" s="236"/>
      <c r="J186" s="237">
        <f>ROUND(I186*H186,2)</f>
        <v>0</v>
      </c>
      <c r="K186" s="233" t="s">
        <v>156</v>
      </c>
      <c r="L186" s="44"/>
      <c r="M186" s="238" t="s">
        <v>19</v>
      </c>
      <c r="N186" s="239" t="s">
        <v>44</v>
      </c>
      <c r="O186" s="84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4" t="s">
        <v>264</v>
      </c>
      <c r="AT186" s="224" t="s">
        <v>166</v>
      </c>
      <c r="AU186" s="224" t="s">
        <v>83</v>
      </c>
      <c r="AY186" s="17" t="s">
        <v>148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7" t="s">
        <v>81</v>
      </c>
      <c r="BK186" s="225">
        <f>ROUND(I186*H186,2)</f>
        <v>0</v>
      </c>
      <c r="BL186" s="17" t="s">
        <v>264</v>
      </c>
      <c r="BM186" s="224" t="s">
        <v>325</v>
      </c>
    </row>
    <row r="187" s="2" customFormat="1">
      <c r="A187" s="38"/>
      <c r="B187" s="39"/>
      <c r="C187" s="40"/>
      <c r="D187" s="226" t="s">
        <v>160</v>
      </c>
      <c r="E187" s="40"/>
      <c r="F187" s="227" t="s">
        <v>326</v>
      </c>
      <c r="G187" s="40"/>
      <c r="H187" s="40"/>
      <c r="I187" s="228"/>
      <c r="J187" s="40"/>
      <c r="K187" s="40"/>
      <c r="L187" s="44"/>
      <c r="M187" s="229"/>
      <c r="N187" s="230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160</v>
      </c>
      <c r="AU187" s="17" t="s">
        <v>83</v>
      </c>
    </row>
    <row r="188" s="2" customFormat="1">
      <c r="A188" s="38"/>
      <c r="B188" s="39"/>
      <c r="C188" s="40"/>
      <c r="D188" s="240" t="s">
        <v>171</v>
      </c>
      <c r="E188" s="40"/>
      <c r="F188" s="241" t="s">
        <v>327</v>
      </c>
      <c r="G188" s="40"/>
      <c r="H188" s="40"/>
      <c r="I188" s="228"/>
      <c r="J188" s="40"/>
      <c r="K188" s="40"/>
      <c r="L188" s="44"/>
      <c r="M188" s="229"/>
      <c r="N188" s="230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171</v>
      </c>
      <c r="AU188" s="17" t="s">
        <v>83</v>
      </c>
    </row>
    <row r="189" s="12" customFormat="1" ht="22.8" customHeight="1">
      <c r="A189" s="12"/>
      <c r="B189" s="196"/>
      <c r="C189" s="197"/>
      <c r="D189" s="198" t="s">
        <v>72</v>
      </c>
      <c r="E189" s="210" t="s">
        <v>328</v>
      </c>
      <c r="F189" s="210" t="s">
        <v>329</v>
      </c>
      <c r="G189" s="197"/>
      <c r="H189" s="197"/>
      <c r="I189" s="200"/>
      <c r="J189" s="211">
        <f>BK189</f>
        <v>0</v>
      </c>
      <c r="K189" s="197"/>
      <c r="L189" s="202"/>
      <c r="M189" s="203"/>
      <c r="N189" s="204"/>
      <c r="O189" s="204"/>
      <c r="P189" s="205">
        <f>SUM(P190:P225)</f>
        <v>0</v>
      </c>
      <c r="Q189" s="204"/>
      <c r="R189" s="205">
        <f>SUM(R190:R225)</f>
        <v>0.18878</v>
      </c>
      <c r="S189" s="204"/>
      <c r="T189" s="206">
        <f>SUM(T190:T225)</f>
        <v>0.32700000000000001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7" t="s">
        <v>83</v>
      </c>
      <c r="AT189" s="208" t="s">
        <v>72</v>
      </c>
      <c r="AU189" s="208" t="s">
        <v>81</v>
      </c>
      <c r="AY189" s="207" t="s">
        <v>148</v>
      </c>
      <c r="BK189" s="209">
        <f>SUM(BK190:BK225)</f>
        <v>0</v>
      </c>
    </row>
    <row r="190" s="2" customFormat="1" ht="16.5" customHeight="1">
      <c r="A190" s="38"/>
      <c r="B190" s="39"/>
      <c r="C190" s="231" t="s">
        <v>330</v>
      </c>
      <c r="D190" s="231" t="s">
        <v>166</v>
      </c>
      <c r="E190" s="232" t="s">
        <v>331</v>
      </c>
      <c r="F190" s="233" t="s">
        <v>332</v>
      </c>
      <c r="G190" s="234" t="s">
        <v>155</v>
      </c>
      <c r="H190" s="235">
        <v>1</v>
      </c>
      <c r="I190" s="236"/>
      <c r="J190" s="237">
        <f>ROUND(I190*H190,2)</f>
        <v>0</v>
      </c>
      <c r="K190" s="233" t="s">
        <v>156</v>
      </c>
      <c r="L190" s="44"/>
      <c r="M190" s="238" t="s">
        <v>19</v>
      </c>
      <c r="N190" s="239" t="s">
        <v>44</v>
      </c>
      <c r="O190" s="84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4" t="s">
        <v>264</v>
      </c>
      <c r="AT190" s="224" t="s">
        <v>166</v>
      </c>
      <c r="AU190" s="224" t="s">
        <v>83</v>
      </c>
      <c r="AY190" s="17" t="s">
        <v>148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7" t="s">
        <v>81</v>
      </c>
      <c r="BK190" s="225">
        <f>ROUND(I190*H190,2)</f>
        <v>0</v>
      </c>
      <c r="BL190" s="17" t="s">
        <v>264</v>
      </c>
      <c r="BM190" s="224" t="s">
        <v>333</v>
      </c>
    </row>
    <row r="191" s="2" customFormat="1">
      <c r="A191" s="38"/>
      <c r="B191" s="39"/>
      <c r="C191" s="40"/>
      <c r="D191" s="226" t="s">
        <v>160</v>
      </c>
      <c r="E191" s="40"/>
      <c r="F191" s="227" t="s">
        <v>332</v>
      </c>
      <c r="G191" s="40"/>
      <c r="H191" s="40"/>
      <c r="I191" s="228"/>
      <c r="J191" s="40"/>
      <c r="K191" s="40"/>
      <c r="L191" s="44"/>
      <c r="M191" s="229"/>
      <c r="N191" s="230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160</v>
      </c>
      <c r="AU191" s="17" t="s">
        <v>83</v>
      </c>
    </row>
    <row r="192" s="2" customFormat="1">
      <c r="A192" s="38"/>
      <c r="B192" s="39"/>
      <c r="C192" s="40"/>
      <c r="D192" s="240" t="s">
        <v>171</v>
      </c>
      <c r="E192" s="40"/>
      <c r="F192" s="241" t="s">
        <v>334</v>
      </c>
      <c r="G192" s="40"/>
      <c r="H192" s="40"/>
      <c r="I192" s="228"/>
      <c r="J192" s="40"/>
      <c r="K192" s="40"/>
      <c r="L192" s="44"/>
      <c r="M192" s="229"/>
      <c r="N192" s="230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171</v>
      </c>
      <c r="AU192" s="17" t="s">
        <v>83</v>
      </c>
    </row>
    <row r="193" s="2" customFormat="1" ht="24.15" customHeight="1">
      <c r="A193" s="38"/>
      <c r="B193" s="39"/>
      <c r="C193" s="212" t="s">
        <v>335</v>
      </c>
      <c r="D193" s="212" t="s">
        <v>152</v>
      </c>
      <c r="E193" s="213" t="s">
        <v>336</v>
      </c>
      <c r="F193" s="214" t="s">
        <v>337</v>
      </c>
      <c r="G193" s="215" t="s">
        <v>155</v>
      </c>
      <c r="H193" s="216">
        <v>1</v>
      </c>
      <c r="I193" s="217"/>
      <c r="J193" s="218">
        <f>ROUND(I193*H193,2)</f>
        <v>0</v>
      </c>
      <c r="K193" s="214" t="s">
        <v>156</v>
      </c>
      <c r="L193" s="219"/>
      <c r="M193" s="220" t="s">
        <v>19</v>
      </c>
      <c r="N193" s="221" t="s">
        <v>44</v>
      </c>
      <c r="O193" s="84"/>
      <c r="P193" s="222">
        <f>O193*H193</f>
        <v>0</v>
      </c>
      <c r="Q193" s="222">
        <v>0.17000000000000001</v>
      </c>
      <c r="R193" s="222">
        <f>Q193*H193</f>
        <v>0.17000000000000001</v>
      </c>
      <c r="S193" s="222">
        <v>0</v>
      </c>
      <c r="T193" s="223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4" t="s">
        <v>157</v>
      </c>
      <c r="AT193" s="224" t="s">
        <v>152</v>
      </c>
      <c r="AU193" s="224" t="s">
        <v>83</v>
      </c>
      <c r="AY193" s="17" t="s">
        <v>148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7" t="s">
        <v>81</v>
      </c>
      <c r="BK193" s="225">
        <f>ROUND(I193*H193,2)</f>
        <v>0</v>
      </c>
      <c r="BL193" s="17" t="s">
        <v>158</v>
      </c>
      <c r="BM193" s="224" t="s">
        <v>338</v>
      </c>
    </row>
    <row r="194" s="2" customFormat="1">
      <c r="A194" s="38"/>
      <c r="B194" s="39"/>
      <c r="C194" s="40"/>
      <c r="D194" s="226" t="s">
        <v>160</v>
      </c>
      <c r="E194" s="40"/>
      <c r="F194" s="227" t="s">
        <v>337</v>
      </c>
      <c r="G194" s="40"/>
      <c r="H194" s="40"/>
      <c r="I194" s="228"/>
      <c r="J194" s="40"/>
      <c r="K194" s="40"/>
      <c r="L194" s="44"/>
      <c r="M194" s="229"/>
      <c r="N194" s="230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160</v>
      </c>
      <c r="AU194" s="17" t="s">
        <v>83</v>
      </c>
    </row>
    <row r="195" s="2" customFormat="1" ht="16.5" customHeight="1">
      <c r="A195" s="38"/>
      <c r="B195" s="39"/>
      <c r="C195" s="231" t="s">
        <v>339</v>
      </c>
      <c r="D195" s="231" t="s">
        <v>166</v>
      </c>
      <c r="E195" s="232" t="s">
        <v>340</v>
      </c>
      <c r="F195" s="233" t="s">
        <v>341</v>
      </c>
      <c r="G195" s="234" t="s">
        <v>155</v>
      </c>
      <c r="H195" s="235">
        <v>5</v>
      </c>
      <c r="I195" s="236"/>
      <c r="J195" s="237">
        <f>ROUND(I195*H195,2)</f>
        <v>0</v>
      </c>
      <c r="K195" s="233" t="s">
        <v>156</v>
      </c>
      <c r="L195" s="44"/>
      <c r="M195" s="238" t="s">
        <v>19</v>
      </c>
      <c r="N195" s="239" t="s">
        <v>44</v>
      </c>
      <c r="O195" s="84"/>
      <c r="P195" s="222">
        <f>O195*H195</f>
        <v>0</v>
      </c>
      <c r="Q195" s="222">
        <v>0</v>
      </c>
      <c r="R195" s="222">
        <f>Q195*H195</f>
        <v>0</v>
      </c>
      <c r="S195" s="222">
        <v>0.0018</v>
      </c>
      <c r="T195" s="223">
        <f>S195*H195</f>
        <v>0.0089999999999999993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4" t="s">
        <v>264</v>
      </c>
      <c r="AT195" s="224" t="s">
        <v>166</v>
      </c>
      <c r="AU195" s="224" t="s">
        <v>83</v>
      </c>
      <c r="AY195" s="17" t="s">
        <v>148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7" t="s">
        <v>81</v>
      </c>
      <c r="BK195" s="225">
        <f>ROUND(I195*H195,2)</f>
        <v>0</v>
      </c>
      <c r="BL195" s="17" t="s">
        <v>264</v>
      </c>
      <c r="BM195" s="224" t="s">
        <v>342</v>
      </c>
    </row>
    <row r="196" s="2" customFormat="1">
      <c r="A196" s="38"/>
      <c r="B196" s="39"/>
      <c r="C196" s="40"/>
      <c r="D196" s="226" t="s">
        <v>160</v>
      </c>
      <c r="E196" s="40"/>
      <c r="F196" s="227" t="s">
        <v>341</v>
      </c>
      <c r="G196" s="40"/>
      <c r="H196" s="40"/>
      <c r="I196" s="228"/>
      <c r="J196" s="40"/>
      <c r="K196" s="40"/>
      <c r="L196" s="44"/>
      <c r="M196" s="229"/>
      <c r="N196" s="230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160</v>
      </c>
      <c r="AU196" s="17" t="s">
        <v>83</v>
      </c>
    </row>
    <row r="197" s="2" customFormat="1">
      <c r="A197" s="38"/>
      <c r="B197" s="39"/>
      <c r="C197" s="40"/>
      <c r="D197" s="240" t="s">
        <v>171</v>
      </c>
      <c r="E197" s="40"/>
      <c r="F197" s="241" t="s">
        <v>343</v>
      </c>
      <c r="G197" s="40"/>
      <c r="H197" s="40"/>
      <c r="I197" s="228"/>
      <c r="J197" s="40"/>
      <c r="K197" s="40"/>
      <c r="L197" s="44"/>
      <c r="M197" s="229"/>
      <c r="N197" s="230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171</v>
      </c>
      <c r="AU197" s="17" t="s">
        <v>83</v>
      </c>
    </row>
    <row r="198" s="2" customFormat="1" ht="16.5" customHeight="1">
      <c r="A198" s="38"/>
      <c r="B198" s="39"/>
      <c r="C198" s="212" t="s">
        <v>344</v>
      </c>
      <c r="D198" s="212" t="s">
        <v>152</v>
      </c>
      <c r="E198" s="213" t="s">
        <v>345</v>
      </c>
      <c r="F198" s="214" t="s">
        <v>346</v>
      </c>
      <c r="G198" s="215" t="s">
        <v>155</v>
      </c>
      <c r="H198" s="216">
        <v>1</v>
      </c>
      <c r="I198" s="217"/>
      <c r="J198" s="218">
        <f>ROUND(I198*H198,2)</f>
        <v>0</v>
      </c>
      <c r="K198" s="214" t="s">
        <v>156</v>
      </c>
      <c r="L198" s="219"/>
      <c r="M198" s="220" t="s">
        <v>19</v>
      </c>
      <c r="N198" s="221" t="s">
        <v>44</v>
      </c>
      <c r="O198" s="84"/>
      <c r="P198" s="222">
        <f>O198*H198</f>
        <v>0</v>
      </c>
      <c r="Q198" s="222">
        <v>0.017000000000000001</v>
      </c>
      <c r="R198" s="222">
        <f>Q198*H198</f>
        <v>0.017000000000000001</v>
      </c>
      <c r="S198" s="222">
        <v>0</v>
      </c>
      <c r="T198" s="223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4" t="s">
        <v>300</v>
      </c>
      <c r="AT198" s="224" t="s">
        <v>152</v>
      </c>
      <c r="AU198" s="224" t="s">
        <v>83</v>
      </c>
      <c r="AY198" s="17" t="s">
        <v>148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7" t="s">
        <v>81</v>
      </c>
      <c r="BK198" s="225">
        <f>ROUND(I198*H198,2)</f>
        <v>0</v>
      </c>
      <c r="BL198" s="17" t="s">
        <v>264</v>
      </c>
      <c r="BM198" s="224" t="s">
        <v>347</v>
      </c>
    </row>
    <row r="199" s="2" customFormat="1">
      <c r="A199" s="38"/>
      <c r="B199" s="39"/>
      <c r="C199" s="40"/>
      <c r="D199" s="226" t="s">
        <v>160</v>
      </c>
      <c r="E199" s="40"/>
      <c r="F199" s="227" t="s">
        <v>346</v>
      </c>
      <c r="G199" s="40"/>
      <c r="H199" s="40"/>
      <c r="I199" s="228"/>
      <c r="J199" s="40"/>
      <c r="K199" s="40"/>
      <c r="L199" s="44"/>
      <c r="M199" s="229"/>
      <c r="N199" s="230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160</v>
      </c>
      <c r="AU199" s="17" t="s">
        <v>83</v>
      </c>
    </row>
    <row r="200" s="2" customFormat="1" ht="16.5" customHeight="1">
      <c r="A200" s="38"/>
      <c r="B200" s="39"/>
      <c r="C200" s="212" t="s">
        <v>237</v>
      </c>
      <c r="D200" s="212" t="s">
        <v>152</v>
      </c>
      <c r="E200" s="213" t="s">
        <v>348</v>
      </c>
      <c r="F200" s="214" t="s">
        <v>349</v>
      </c>
      <c r="G200" s="215" t="s">
        <v>155</v>
      </c>
      <c r="H200" s="216">
        <v>1</v>
      </c>
      <c r="I200" s="217"/>
      <c r="J200" s="218">
        <f>ROUND(I200*H200,2)</f>
        <v>0</v>
      </c>
      <c r="K200" s="214" t="s">
        <v>156</v>
      </c>
      <c r="L200" s="219"/>
      <c r="M200" s="220" t="s">
        <v>19</v>
      </c>
      <c r="N200" s="221" t="s">
        <v>44</v>
      </c>
      <c r="O200" s="84"/>
      <c r="P200" s="222">
        <f>O200*H200</f>
        <v>0</v>
      </c>
      <c r="Q200" s="222">
        <v>0.0011999999999999999</v>
      </c>
      <c r="R200" s="222">
        <f>Q200*H200</f>
        <v>0.0011999999999999999</v>
      </c>
      <c r="S200" s="222">
        <v>0</v>
      </c>
      <c r="T200" s="223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4" t="s">
        <v>300</v>
      </c>
      <c r="AT200" s="224" t="s">
        <v>152</v>
      </c>
      <c r="AU200" s="224" t="s">
        <v>83</v>
      </c>
      <c r="AY200" s="17" t="s">
        <v>148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7" t="s">
        <v>81</v>
      </c>
      <c r="BK200" s="225">
        <f>ROUND(I200*H200,2)</f>
        <v>0</v>
      </c>
      <c r="BL200" s="17" t="s">
        <v>264</v>
      </c>
      <c r="BM200" s="224" t="s">
        <v>350</v>
      </c>
    </row>
    <row r="201" s="2" customFormat="1">
      <c r="A201" s="38"/>
      <c r="B201" s="39"/>
      <c r="C201" s="40"/>
      <c r="D201" s="226" t="s">
        <v>160</v>
      </c>
      <c r="E201" s="40"/>
      <c r="F201" s="227" t="s">
        <v>349</v>
      </c>
      <c r="G201" s="40"/>
      <c r="H201" s="40"/>
      <c r="I201" s="228"/>
      <c r="J201" s="40"/>
      <c r="K201" s="40"/>
      <c r="L201" s="44"/>
      <c r="M201" s="229"/>
      <c r="N201" s="230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160</v>
      </c>
      <c r="AU201" s="17" t="s">
        <v>83</v>
      </c>
    </row>
    <row r="202" s="2" customFormat="1" ht="16.5" customHeight="1">
      <c r="A202" s="38"/>
      <c r="B202" s="39"/>
      <c r="C202" s="212" t="s">
        <v>351</v>
      </c>
      <c r="D202" s="212" t="s">
        <v>152</v>
      </c>
      <c r="E202" s="213" t="s">
        <v>352</v>
      </c>
      <c r="F202" s="214" t="s">
        <v>353</v>
      </c>
      <c r="G202" s="215" t="s">
        <v>155</v>
      </c>
      <c r="H202" s="216">
        <v>1</v>
      </c>
      <c r="I202" s="217"/>
      <c r="J202" s="218">
        <f>ROUND(I202*H202,2)</f>
        <v>0</v>
      </c>
      <c r="K202" s="214" t="s">
        <v>156</v>
      </c>
      <c r="L202" s="219"/>
      <c r="M202" s="220" t="s">
        <v>19</v>
      </c>
      <c r="N202" s="221" t="s">
        <v>44</v>
      </c>
      <c r="O202" s="84"/>
      <c r="P202" s="222">
        <f>O202*H202</f>
        <v>0</v>
      </c>
      <c r="Q202" s="222">
        <v>0.00050000000000000001</v>
      </c>
      <c r="R202" s="222">
        <f>Q202*H202</f>
        <v>0.00050000000000000001</v>
      </c>
      <c r="S202" s="222">
        <v>0</v>
      </c>
      <c r="T202" s="223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4" t="s">
        <v>300</v>
      </c>
      <c r="AT202" s="224" t="s">
        <v>152</v>
      </c>
      <c r="AU202" s="224" t="s">
        <v>83</v>
      </c>
      <c r="AY202" s="17" t="s">
        <v>148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7" t="s">
        <v>81</v>
      </c>
      <c r="BK202" s="225">
        <f>ROUND(I202*H202,2)</f>
        <v>0</v>
      </c>
      <c r="BL202" s="17" t="s">
        <v>264</v>
      </c>
      <c r="BM202" s="224" t="s">
        <v>354</v>
      </c>
    </row>
    <row r="203" s="2" customFormat="1">
      <c r="A203" s="38"/>
      <c r="B203" s="39"/>
      <c r="C203" s="40"/>
      <c r="D203" s="226" t="s">
        <v>160</v>
      </c>
      <c r="E203" s="40"/>
      <c r="F203" s="227" t="s">
        <v>353</v>
      </c>
      <c r="G203" s="40"/>
      <c r="H203" s="40"/>
      <c r="I203" s="228"/>
      <c r="J203" s="40"/>
      <c r="K203" s="40"/>
      <c r="L203" s="44"/>
      <c r="M203" s="229"/>
      <c r="N203" s="230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160</v>
      </c>
      <c r="AU203" s="17" t="s">
        <v>83</v>
      </c>
    </row>
    <row r="204" s="2" customFormat="1" ht="16.5" customHeight="1">
      <c r="A204" s="38"/>
      <c r="B204" s="39"/>
      <c r="C204" s="231" t="s">
        <v>300</v>
      </c>
      <c r="D204" s="231" t="s">
        <v>166</v>
      </c>
      <c r="E204" s="232" t="s">
        <v>355</v>
      </c>
      <c r="F204" s="233" t="s">
        <v>356</v>
      </c>
      <c r="G204" s="234" t="s">
        <v>155</v>
      </c>
      <c r="H204" s="235">
        <v>6</v>
      </c>
      <c r="I204" s="236"/>
      <c r="J204" s="237">
        <f>ROUND(I204*H204,2)</f>
        <v>0</v>
      </c>
      <c r="K204" s="233" t="s">
        <v>156</v>
      </c>
      <c r="L204" s="44"/>
      <c r="M204" s="238" t="s">
        <v>19</v>
      </c>
      <c r="N204" s="239" t="s">
        <v>44</v>
      </c>
      <c r="O204" s="84"/>
      <c r="P204" s="222">
        <f>O204*H204</f>
        <v>0</v>
      </c>
      <c r="Q204" s="222">
        <v>0</v>
      </c>
      <c r="R204" s="222">
        <f>Q204*H204</f>
        <v>0</v>
      </c>
      <c r="S204" s="222">
        <v>0.024</v>
      </c>
      <c r="T204" s="223">
        <f>S204*H204</f>
        <v>0.14400000000000002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4" t="s">
        <v>264</v>
      </c>
      <c r="AT204" s="224" t="s">
        <v>166</v>
      </c>
      <c r="AU204" s="224" t="s">
        <v>83</v>
      </c>
      <c r="AY204" s="17" t="s">
        <v>148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7" t="s">
        <v>81</v>
      </c>
      <c r="BK204" s="225">
        <f>ROUND(I204*H204,2)</f>
        <v>0</v>
      </c>
      <c r="BL204" s="17" t="s">
        <v>264</v>
      </c>
      <c r="BM204" s="224" t="s">
        <v>357</v>
      </c>
    </row>
    <row r="205" s="2" customFormat="1">
      <c r="A205" s="38"/>
      <c r="B205" s="39"/>
      <c r="C205" s="40"/>
      <c r="D205" s="226" t="s">
        <v>160</v>
      </c>
      <c r="E205" s="40"/>
      <c r="F205" s="227" t="s">
        <v>358</v>
      </c>
      <c r="G205" s="40"/>
      <c r="H205" s="40"/>
      <c r="I205" s="228"/>
      <c r="J205" s="40"/>
      <c r="K205" s="40"/>
      <c r="L205" s="44"/>
      <c r="M205" s="229"/>
      <c r="N205" s="230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160</v>
      </c>
      <c r="AU205" s="17" t="s">
        <v>83</v>
      </c>
    </row>
    <row r="206" s="2" customFormat="1">
      <c r="A206" s="38"/>
      <c r="B206" s="39"/>
      <c r="C206" s="40"/>
      <c r="D206" s="240" t="s">
        <v>171</v>
      </c>
      <c r="E206" s="40"/>
      <c r="F206" s="241" t="s">
        <v>359</v>
      </c>
      <c r="G206" s="40"/>
      <c r="H206" s="40"/>
      <c r="I206" s="228"/>
      <c r="J206" s="40"/>
      <c r="K206" s="40"/>
      <c r="L206" s="44"/>
      <c r="M206" s="229"/>
      <c r="N206" s="230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171</v>
      </c>
      <c r="AU206" s="17" t="s">
        <v>83</v>
      </c>
    </row>
    <row r="207" s="2" customFormat="1" ht="16.5" customHeight="1">
      <c r="A207" s="38"/>
      <c r="B207" s="39"/>
      <c r="C207" s="231" t="s">
        <v>360</v>
      </c>
      <c r="D207" s="231" t="s">
        <v>166</v>
      </c>
      <c r="E207" s="232" t="s">
        <v>361</v>
      </c>
      <c r="F207" s="233" t="s">
        <v>362</v>
      </c>
      <c r="G207" s="234" t="s">
        <v>253</v>
      </c>
      <c r="H207" s="235">
        <v>2</v>
      </c>
      <c r="I207" s="236"/>
      <c r="J207" s="237">
        <f>ROUND(I207*H207,2)</f>
        <v>0</v>
      </c>
      <c r="K207" s="233" t="s">
        <v>156</v>
      </c>
      <c r="L207" s="44"/>
      <c r="M207" s="238" t="s">
        <v>19</v>
      </c>
      <c r="N207" s="239" t="s">
        <v>44</v>
      </c>
      <c r="O207" s="84"/>
      <c r="P207" s="222">
        <f>O207*H207</f>
        <v>0</v>
      </c>
      <c r="Q207" s="222">
        <v>0</v>
      </c>
      <c r="R207" s="222">
        <f>Q207*H207</f>
        <v>0</v>
      </c>
      <c r="S207" s="222">
        <v>0</v>
      </c>
      <c r="T207" s="223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4" t="s">
        <v>264</v>
      </c>
      <c r="AT207" s="224" t="s">
        <v>166</v>
      </c>
      <c r="AU207" s="224" t="s">
        <v>83</v>
      </c>
      <c r="AY207" s="17" t="s">
        <v>148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7" t="s">
        <v>81</v>
      </c>
      <c r="BK207" s="225">
        <f>ROUND(I207*H207,2)</f>
        <v>0</v>
      </c>
      <c r="BL207" s="17" t="s">
        <v>264</v>
      </c>
      <c r="BM207" s="224" t="s">
        <v>363</v>
      </c>
    </row>
    <row r="208" s="2" customFormat="1">
      <c r="A208" s="38"/>
      <c r="B208" s="39"/>
      <c r="C208" s="40"/>
      <c r="D208" s="226" t="s">
        <v>160</v>
      </c>
      <c r="E208" s="40"/>
      <c r="F208" s="227" t="s">
        <v>362</v>
      </c>
      <c r="G208" s="40"/>
      <c r="H208" s="40"/>
      <c r="I208" s="228"/>
      <c r="J208" s="40"/>
      <c r="K208" s="40"/>
      <c r="L208" s="44"/>
      <c r="M208" s="229"/>
      <c r="N208" s="230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160</v>
      </c>
      <c r="AU208" s="17" t="s">
        <v>83</v>
      </c>
    </row>
    <row r="209" s="2" customFormat="1">
      <c r="A209" s="38"/>
      <c r="B209" s="39"/>
      <c r="C209" s="40"/>
      <c r="D209" s="240" t="s">
        <v>171</v>
      </c>
      <c r="E209" s="40"/>
      <c r="F209" s="241" t="s">
        <v>364</v>
      </c>
      <c r="G209" s="40"/>
      <c r="H209" s="40"/>
      <c r="I209" s="228"/>
      <c r="J209" s="40"/>
      <c r="K209" s="40"/>
      <c r="L209" s="44"/>
      <c r="M209" s="229"/>
      <c r="N209" s="230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171</v>
      </c>
      <c r="AU209" s="17" t="s">
        <v>83</v>
      </c>
    </row>
    <row r="210" s="2" customFormat="1">
      <c r="A210" s="38"/>
      <c r="B210" s="39"/>
      <c r="C210" s="40"/>
      <c r="D210" s="226" t="s">
        <v>302</v>
      </c>
      <c r="E210" s="40"/>
      <c r="F210" s="253" t="s">
        <v>365</v>
      </c>
      <c r="G210" s="40"/>
      <c r="H210" s="40"/>
      <c r="I210" s="228"/>
      <c r="J210" s="40"/>
      <c r="K210" s="40"/>
      <c r="L210" s="44"/>
      <c r="M210" s="229"/>
      <c r="N210" s="230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302</v>
      </c>
      <c r="AU210" s="17" t="s">
        <v>83</v>
      </c>
    </row>
    <row r="211" s="2" customFormat="1" ht="16.5" customHeight="1">
      <c r="A211" s="38"/>
      <c r="B211" s="39"/>
      <c r="C211" s="231" t="s">
        <v>366</v>
      </c>
      <c r="D211" s="231" t="s">
        <v>166</v>
      </c>
      <c r="E211" s="232" t="s">
        <v>367</v>
      </c>
      <c r="F211" s="233" t="s">
        <v>368</v>
      </c>
      <c r="G211" s="234" t="s">
        <v>155</v>
      </c>
      <c r="H211" s="235">
        <v>1</v>
      </c>
      <c r="I211" s="236"/>
      <c r="J211" s="237">
        <f>ROUND(I211*H211,2)</f>
        <v>0</v>
      </c>
      <c r="K211" s="233" t="s">
        <v>156</v>
      </c>
      <c r="L211" s="44"/>
      <c r="M211" s="238" t="s">
        <v>19</v>
      </c>
      <c r="N211" s="239" t="s">
        <v>44</v>
      </c>
      <c r="O211" s="84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3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4" t="s">
        <v>264</v>
      </c>
      <c r="AT211" s="224" t="s">
        <v>166</v>
      </c>
      <c r="AU211" s="224" t="s">
        <v>83</v>
      </c>
      <c r="AY211" s="17" t="s">
        <v>148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7" t="s">
        <v>81</v>
      </c>
      <c r="BK211" s="225">
        <f>ROUND(I211*H211,2)</f>
        <v>0</v>
      </c>
      <c r="BL211" s="17" t="s">
        <v>264</v>
      </c>
      <c r="BM211" s="224" t="s">
        <v>369</v>
      </c>
    </row>
    <row r="212" s="2" customFormat="1">
      <c r="A212" s="38"/>
      <c r="B212" s="39"/>
      <c r="C212" s="40"/>
      <c r="D212" s="226" t="s">
        <v>160</v>
      </c>
      <c r="E212" s="40"/>
      <c r="F212" s="227" t="s">
        <v>370</v>
      </c>
      <c r="G212" s="40"/>
      <c r="H212" s="40"/>
      <c r="I212" s="228"/>
      <c r="J212" s="40"/>
      <c r="K212" s="40"/>
      <c r="L212" s="44"/>
      <c r="M212" s="229"/>
      <c r="N212" s="230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160</v>
      </c>
      <c r="AU212" s="17" t="s">
        <v>83</v>
      </c>
    </row>
    <row r="213" s="2" customFormat="1">
      <c r="A213" s="38"/>
      <c r="B213" s="39"/>
      <c r="C213" s="40"/>
      <c r="D213" s="240" t="s">
        <v>171</v>
      </c>
      <c r="E213" s="40"/>
      <c r="F213" s="241" t="s">
        <v>371</v>
      </c>
      <c r="G213" s="40"/>
      <c r="H213" s="40"/>
      <c r="I213" s="228"/>
      <c r="J213" s="40"/>
      <c r="K213" s="40"/>
      <c r="L213" s="44"/>
      <c r="M213" s="229"/>
      <c r="N213" s="230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171</v>
      </c>
      <c r="AU213" s="17" t="s">
        <v>83</v>
      </c>
    </row>
    <row r="214" s="2" customFormat="1" ht="16.5" customHeight="1">
      <c r="A214" s="38"/>
      <c r="B214" s="39"/>
      <c r="C214" s="231" t="s">
        <v>372</v>
      </c>
      <c r="D214" s="231" t="s">
        <v>166</v>
      </c>
      <c r="E214" s="232" t="s">
        <v>373</v>
      </c>
      <c r="F214" s="233" t="s">
        <v>374</v>
      </c>
      <c r="G214" s="234" t="s">
        <v>155</v>
      </c>
      <c r="H214" s="235">
        <v>1</v>
      </c>
      <c r="I214" s="236"/>
      <c r="J214" s="237">
        <f>ROUND(I214*H214,2)</f>
        <v>0</v>
      </c>
      <c r="K214" s="233" t="s">
        <v>156</v>
      </c>
      <c r="L214" s="44"/>
      <c r="M214" s="238" t="s">
        <v>19</v>
      </c>
      <c r="N214" s="239" t="s">
        <v>44</v>
      </c>
      <c r="O214" s="84"/>
      <c r="P214" s="222">
        <f>O214*H214</f>
        <v>0</v>
      </c>
      <c r="Q214" s="222">
        <v>8.0000000000000007E-05</v>
      </c>
      <c r="R214" s="222">
        <f>Q214*H214</f>
        <v>8.0000000000000007E-05</v>
      </c>
      <c r="S214" s="222">
        <v>0</v>
      </c>
      <c r="T214" s="223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4" t="s">
        <v>264</v>
      </c>
      <c r="AT214" s="224" t="s">
        <v>166</v>
      </c>
      <c r="AU214" s="224" t="s">
        <v>83</v>
      </c>
      <c r="AY214" s="17" t="s">
        <v>148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7" t="s">
        <v>81</v>
      </c>
      <c r="BK214" s="225">
        <f>ROUND(I214*H214,2)</f>
        <v>0</v>
      </c>
      <c r="BL214" s="17" t="s">
        <v>264</v>
      </c>
      <c r="BM214" s="224" t="s">
        <v>375</v>
      </c>
    </row>
    <row r="215" s="2" customFormat="1">
      <c r="A215" s="38"/>
      <c r="B215" s="39"/>
      <c r="C215" s="40"/>
      <c r="D215" s="226" t="s">
        <v>160</v>
      </c>
      <c r="E215" s="40"/>
      <c r="F215" s="227" t="s">
        <v>376</v>
      </c>
      <c r="G215" s="40"/>
      <c r="H215" s="40"/>
      <c r="I215" s="228"/>
      <c r="J215" s="40"/>
      <c r="K215" s="40"/>
      <c r="L215" s="44"/>
      <c r="M215" s="229"/>
      <c r="N215" s="230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160</v>
      </c>
      <c r="AU215" s="17" t="s">
        <v>83</v>
      </c>
    </row>
    <row r="216" s="2" customFormat="1">
      <c r="A216" s="38"/>
      <c r="B216" s="39"/>
      <c r="C216" s="40"/>
      <c r="D216" s="240" t="s">
        <v>171</v>
      </c>
      <c r="E216" s="40"/>
      <c r="F216" s="241" t="s">
        <v>377</v>
      </c>
      <c r="G216" s="40"/>
      <c r="H216" s="40"/>
      <c r="I216" s="228"/>
      <c r="J216" s="40"/>
      <c r="K216" s="40"/>
      <c r="L216" s="44"/>
      <c r="M216" s="229"/>
      <c r="N216" s="230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171</v>
      </c>
      <c r="AU216" s="17" t="s">
        <v>83</v>
      </c>
    </row>
    <row r="217" s="2" customFormat="1" ht="16.5" customHeight="1">
      <c r="A217" s="38"/>
      <c r="B217" s="39"/>
      <c r="C217" s="231" t="s">
        <v>378</v>
      </c>
      <c r="D217" s="231" t="s">
        <v>166</v>
      </c>
      <c r="E217" s="232" t="s">
        <v>379</v>
      </c>
      <c r="F217" s="233" t="s">
        <v>380</v>
      </c>
      <c r="G217" s="234" t="s">
        <v>155</v>
      </c>
      <c r="H217" s="235">
        <v>1</v>
      </c>
      <c r="I217" s="236"/>
      <c r="J217" s="237">
        <f>ROUND(I217*H217,2)</f>
        <v>0</v>
      </c>
      <c r="K217" s="233" t="s">
        <v>156</v>
      </c>
      <c r="L217" s="44"/>
      <c r="M217" s="238" t="s">
        <v>19</v>
      </c>
      <c r="N217" s="239" t="s">
        <v>44</v>
      </c>
      <c r="O217" s="84"/>
      <c r="P217" s="222">
        <f>O217*H217</f>
        <v>0</v>
      </c>
      <c r="Q217" s="222">
        <v>0</v>
      </c>
      <c r="R217" s="222">
        <f>Q217*H217</f>
        <v>0</v>
      </c>
      <c r="S217" s="222">
        <v>0</v>
      </c>
      <c r="T217" s="223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4" t="s">
        <v>264</v>
      </c>
      <c r="AT217" s="224" t="s">
        <v>166</v>
      </c>
      <c r="AU217" s="224" t="s">
        <v>83</v>
      </c>
      <c r="AY217" s="17" t="s">
        <v>148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7" t="s">
        <v>81</v>
      </c>
      <c r="BK217" s="225">
        <f>ROUND(I217*H217,2)</f>
        <v>0</v>
      </c>
      <c r="BL217" s="17" t="s">
        <v>264</v>
      </c>
      <c r="BM217" s="224" t="s">
        <v>381</v>
      </c>
    </row>
    <row r="218" s="2" customFormat="1">
      <c r="A218" s="38"/>
      <c r="B218" s="39"/>
      <c r="C218" s="40"/>
      <c r="D218" s="226" t="s">
        <v>160</v>
      </c>
      <c r="E218" s="40"/>
      <c r="F218" s="227" t="s">
        <v>382</v>
      </c>
      <c r="G218" s="40"/>
      <c r="H218" s="40"/>
      <c r="I218" s="228"/>
      <c r="J218" s="40"/>
      <c r="K218" s="40"/>
      <c r="L218" s="44"/>
      <c r="M218" s="229"/>
      <c r="N218" s="230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160</v>
      </c>
      <c r="AU218" s="17" t="s">
        <v>83</v>
      </c>
    </row>
    <row r="219" s="2" customFormat="1">
      <c r="A219" s="38"/>
      <c r="B219" s="39"/>
      <c r="C219" s="40"/>
      <c r="D219" s="240" t="s">
        <v>171</v>
      </c>
      <c r="E219" s="40"/>
      <c r="F219" s="241" t="s">
        <v>383</v>
      </c>
      <c r="G219" s="40"/>
      <c r="H219" s="40"/>
      <c r="I219" s="228"/>
      <c r="J219" s="40"/>
      <c r="K219" s="40"/>
      <c r="L219" s="44"/>
      <c r="M219" s="229"/>
      <c r="N219" s="230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171</v>
      </c>
      <c r="AU219" s="17" t="s">
        <v>83</v>
      </c>
    </row>
    <row r="220" s="2" customFormat="1" ht="16.5" customHeight="1">
      <c r="A220" s="38"/>
      <c r="B220" s="39"/>
      <c r="C220" s="231" t="s">
        <v>384</v>
      </c>
      <c r="D220" s="231" t="s">
        <v>166</v>
      </c>
      <c r="E220" s="232" t="s">
        <v>385</v>
      </c>
      <c r="F220" s="233" t="s">
        <v>386</v>
      </c>
      <c r="G220" s="234" t="s">
        <v>155</v>
      </c>
      <c r="H220" s="235">
        <v>1</v>
      </c>
      <c r="I220" s="236"/>
      <c r="J220" s="237">
        <f>ROUND(I220*H220,2)</f>
        <v>0</v>
      </c>
      <c r="K220" s="233" t="s">
        <v>156</v>
      </c>
      <c r="L220" s="44"/>
      <c r="M220" s="238" t="s">
        <v>19</v>
      </c>
      <c r="N220" s="239" t="s">
        <v>44</v>
      </c>
      <c r="O220" s="84"/>
      <c r="P220" s="222">
        <f>O220*H220</f>
        <v>0</v>
      </c>
      <c r="Q220" s="222">
        <v>0</v>
      </c>
      <c r="R220" s="222">
        <f>Q220*H220</f>
        <v>0</v>
      </c>
      <c r="S220" s="222">
        <v>0.17399999999999999</v>
      </c>
      <c r="T220" s="223">
        <f>S220*H220</f>
        <v>0.17399999999999999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4" t="s">
        <v>264</v>
      </c>
      <c r="AT220" s="224" t="s">
        <v>166</v>
      </c>
      <c r="AU220" s="224" t="s">
        <v>83</v>
      </c>
      <c r="AY220" s="17" t="s">
        <v>148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7" t="s">
        <v>81</v>
      </c>
      <c r="BK220" s="225">
        <f>ROUND(I220*H220,2)</f>
        <v>0</v>
      </c>
      <c r="BL220" s="17" t="s">
        <v>264</v>
      </c>
      <c r="BM220" s="224" t="s">
        <v>387</v>
      </c>
    </row>
    <row r="221" s="2" customFormat="1">
      <c r="A221" s="38"/>
      <c r="B221" s="39"/>
      <c r="C221" s="40"/>
      <c r="D221" s="226" t="s">
        <v>160</v>
      </c>
      <c r="E221" s="40"/>
      <c r="F221" s="227" t="s">
        <v>388</v>
      </c>
      <c r="G221" s="40"/>
      <c r="H221" s="40"/>
      <c r="I221" s="228"/>
      <c r="J221" s="40"/>
      <c r="K221" s="40"/>
      <c r="L221" s="44"/>
      <c r="M221" s="229"/>
      <c r="N221" s="230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160</v>
      </c>
      <c r="AU221" s="17" t="s">
        <v>83</v>
      </c>
    </row>
    <row r="222" s="2" customFormat="1">
      <c r="A222" s="38"/>
      <c r="B222" s="39"/>
      <c r="C222" s="40"/>
      <c r="D222" s="240" t="s">
        <v>171</v>
      </c>
      <c r="E222" s="40"/>
      <c r="F222" s="241" t="s">
        <v>389</v>
      </c>
      <c r="G222" s="40"/>
      <c r="H222" s="40"/>
      <c r="I222" s="228"/>
      <c r="J222" s="40"/>
      <c r="K222" s="40"/>
      <c r="L222" s="44"/>
      <c r="M222" s="229"/>
      <c r="N222" s="230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171</v>
      </c>
      <c r="AU222" s="17" t="s">
        <v>83</v>
      </c>
    </row>
    <row r="223" s="2" customFormat="1" ht="16.5" customHeight="1">
      <c r="A223" s="38"/>
      <c r="B223" s="39"/>
      <c r="C223" s="231" t="s">
        <v>390</v>
      </c>
      <c r="D223" s="231" t="s">
        <v>166</v>
      </c>
      <c r="E223" s="232" t="s">
        <v>391</v>
      </c>
      <c r="F223" s="233" t="s">
        <v>392</v>
      </c>
      <c r="G223" s="234" t="s">
        <v>260</v>
      </c>
      <c r="H223" s="235">
        <v>0.5</v>
      </c>
      <c r="I223" s="236"/>
      <c r="J223" s="237">
        <f>ROUND(I223*H223,2)</f>
        <v>0</v>
      </c>
      <c r="K223" s="233" t="s">
        <v>156</v>
      </c>
      <c r="L223" s="44"/>
      <c r="M223" s="238" t="s">
        <v>19</v>
      </c>
      <c r="N223" s="239" t="s">
        <v>44</v>
      </c>
      <c r="O223" s="84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3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4" t="s">
        <v>393</v>
      </c>
      <c r="AT223" s="224" t="s">
        <v>166</v>
      </c>
      <c r="AU223" s="224" t="s">
        <v>83</v>
      </c>
      <c r="AY223" s="17" t="s">
        <v>148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7" t="s">
        <v>81</v>
      </c>
      <c r="BK223" s="225">
        <f>ROUND(I223*H223,2)</f>
        <v>0</v>
      </c>
      <c r="BL223" s="17" t="s">
        <v>393</v>
      </c>
      <c r="BM223" s="224" t="s">
        <v>394</v>
      </c>
    </row>
    <row r="224" s="2" customFormat="1">
      <c r="A224" s="38"/>
      <c r="B224" s="39"/>
      <c r="C224" s="40"/>
      <c r="D224" s="226" t="s">
        <v>160</v>
      </c>
      <c r="E224" s="40"/>
      <c r="F224" s="227" t="s">
        <v>395</v>
      </c>
      <c r="G224" s="40"/>
      <c r="H224" s="40"/>
      <c r="I224" s="228"/>
      <c r="J224" s="40"/>
      <c r="K224" s="40"/>
      <c r="L224" s="44"/>
      <c r="M224" s="229"/>
      <c r="N224" s="230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160</v>
      </c>
      <c r="AU224" s="17" t="s">
        <v>83</v>
      </c>
    </row>
    <row r="225" s="2" customFormat="1">
      <c r="A225" s="38"/>
      <c r="B225" s="39"/>
      <c r="C225" s="40"/>
      <c r="D225" s="240" t="s">
        <v>171</v>
      </c>
      <c r="E225" s="40"/>
      <c r="F225" s="241" t="s">
        <v>396</v>
      </c>
      <c r="G225" s="40"/>
      <c r="H225" s="40"/>
      <c r="I225" s="228"/>
      <c r="J225" s="40"/>
      <c r="K225" s="40"/>
      <c r="L225" s="44"/>
      <c r="M225" s="229"/>
      <c r="N225" s="230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171</v>
      </c>
      <c r="AU225" s="17" t="s">
        <v>83</v>
      </c>
    </row>
    <row r="226" s="12" customFormat="1" ht="22.8" customHeight="1">
      <c r="A226" s="12"/>
      <c r="B226" s="196"/>
      <c r="C226" s="197"/>
      <c r="D226" s="198" t="s">
        <v>72</v>
      </c>
      <c r="E226" s="210" t="s">
        <v>397</v>
      </c>
      <c r="F226" s="210" t="s">
        <v>398</v>
      </c>
      <c r="G226" s="197"/>
      <c r="H226" s="197"/>
      <c r="I226" s="200"/>
      <c r="J226" s="211">
        <f>BK226</f>
        <v>0</v>
      </c>
      <c r="K226" s="197"/>
      <c r="L226" s="202"/>
      <c r="M226" s="203"/>
      <c r="N226" s="204"/>
      <c r="O226" s="204"/>
      <c r="P226" s="205">
        <f>SUM(P227:P264)</f>
        <v>0</v>
      </c>
      <c r="Q226" s="204"/>
      <c r="R226" s="205">
        <f>SUM(R227:R264)</f>
        <v>0.36700599999999994</v>
      </c>
      <c r="S226" s="204"/>
      <c r="T226" s="206">
        <f>SUM(T227:T264)</f>
        <v>0.83169999999999988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7" t="s">
        <v>83</v>
      </c>
      <c r="AT226" s="208" t="s">
        <v>72</v>
      </c>
      <c r="AU226" s="208" t="s">
        <v>81</v>
      </c>
      <c r="AY226" s="207" t="s">
        <v>148</v>
      </c>
      <c r="BK226" s="209">
        <f>SUM(BK227:BK264)</f>
        <v>0</v>
      </c>
    </row>
    <row r="227" s="2" customFormat="1" ht="16.5" customHeight="1">
      <c r="A227" s="38"/>
      <c r="B227" s="39"/>
      <c r="C227" s="231" t="s">
        <v>399</v>
      </c>
      <c r="D227" s="231" t="s">
        <v>166</v>
      </c>
      <c r="E227" s="232" t="s">
        <v>400</v>
      </c>
      <c r="F227" s="233" t="s">
        <v>401</v>
      </c>
      <c r="G227" s="234" t="s">
        <v>182</v>
      </c>
      <c r="H227" s="235">
        <v>5.7000000000000002</v>
      </c>
      <c r="I227" s="236"/>
      <c r="J227" s="237">
        <f>ROUND(I227*H227,2)</f>
        <v>0</v>
      </c>
      <c r="K227" s="233" t="s">
        <v>156</v>
      </c>
      <c r="L227" s="44"/>
      <c r="M227" s="238" t="s">
        <v>19</v>
      </c>
      <c r="N227" s="239" t="s">
        <v>44</v>
      </c>
      <c r="O227" s="84"/>
      <c r="P227" s="222">
        <f>O227*H227</f>
        <v>0</v>
      </c>
      <c r="Q227" s="222">
        <v>0.00029999999999999997</v>
      </c>
      <c r="R227" s="222">
        <f>Q227*H227</f>
        <v>0.0017099999999999999</v>
      </c>
      <c r="S227" s="222">
        <v>0</v>
      </c>
      <c r="T227" s="223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4" t="s">
        <v>264</v>
      </c>
      <c r="AT227" s="224" t="s">
        <v>166</v>
      </c>
      <c r="AU227" s="224" t="s">
        <v>83</v>
      </c>
      <c r="AY227" s="17" t="s">
        <v>148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7" t="s">
        <v>81</v>
      </c>
      <c r="BK227" s="225">
        <f>ROUND(I227*H227,2)</f>
        <v>0</v>
      </c>
      <c r="BL227" s="17" t="s">
        <v>264</v>
      </c>
      <c r="BM227" s="224" t="s">
        <v>402</v>
      </c>
    </row>
    <row r="228" s="2" customFormat="1">
      <c r="A228" s="38"/>
      <c r="B228" s="39"/>
      <c r="C228" s="40"/>
      <c r="D228" s="226" t="s">
        <v>160</v>
      </c>
      <c r="E228" s="40"/>
      <c r="F228" s="227" t="s">
        <v>401</v>
      </c>
      <c r="G228" s="40"/>
      <c r="H228" s="40"/>
      <c r="I228" s="228"/>
      <c r="J228" s="40"/>
      <c r="K228" s="40"/>
      <c r="L228" s="44"/>
      <c r="M228" s="229"/>
      <c r="N228" s="230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160</v>
      </c>
      <c r="AU228" s="17" t="s">
        <v>83</v>
      </c>
    </row>
    <row r="229" s="2" customFormat="1">
      <c r="A229" s="38"/>
      <c r="B229" s="39"/>
      <c r="C229" s="40"/>
      <c r="D229" s="240" t="s">
        <v>171</v>
      </c>
      <c r="E229" s="40"/>
      <c r="F229" s="241" t="s">
        <v>403</v>
      </c>
      <c r="G229" s="40"/>
      <c r="H229" s="40"/>
      <c r="I229" s="228"/>
      <c r="J229" s="40"/>
      <c r="K229" s="40"/>
      <c r="L229" s="44"/>
      <c r="M229" s="229"/>
      <c r="N229" s="230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171</v>
      </c>
      <c r="AU229" s="17" t="s">
        <v>83</v>
      </c>
    </row>
    <row r="230" s="2" customFormat="1" ht="16.5" customHeight="1">
      <c r="A230" s="38"/>
      <c r="B230" s="39"/>
      <c r="C230" s="231" t="s">
        <v>404</v>
      </c>
      <c r="D230" s="231" t="s">
        <v>166</v>
      </c>
      <c r="E230" s="232" t="s">
        <v>405</v>
      </c>
      <c r="F230" s="233" t="s">
        <v>406</v>
      </c>
      <c r="G230" s="234" t="s">
        <v>182</v>
      </c>
      <c r="H230" s="235">
        <v>5.7000000000000002</v>
      </c>
      <c r="I230" s="236"/>
      <c r="J230" s="237">
        <f>ROUND(I230*H230,2)</f>
        <v>0</v>
      </c>
      <c r="K230" s="233" t="s">
        <v>156</v>
      </c>
      <c r="L230" s="44"/>
      <c r="M230" s="238" t="s">
        <v>19</v>
      </c>
      <c r="N230" s="239" t="s">
        <v>44</v>
      </c>
      <c r="O230" s="84"/>
      <c r="P230" s="222">
        <f>O230*H230</f>
        <v>0</v>
      </c>
      <c r="Q230" s="222">
        <v>0.025499999999999998</v>
      </c>
      <c r="R230" s="222">
        <f>Q230*H230</f>
        <v>0.14535000000000001</v>
      </c>
      <c r="S230" s="222">
        <v>0</v>
      </c>
      <c r="T230" s="223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4" t="s">
        <v>264</v>
      </c>
      <c r="AT230" s="224" t="s">
        <v>166</v>
      </c>
      <c r="AU230" s="224" t="s">
        <v>83</v>
      </c>
      <c r="AY230" s="17" t="s">
        <v>148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7" t="s">
        <v>81</v>
      </c>
      <c r="BK230" s="225">
        <f>ROUND(I230*H230,2)</f>
        <v>0</v>
      </c>
      <c r="BL230" s="17" t="s">
        <v>264</v>
      </c>
      <c r="BM230" s="224" t="s">
        <v>407</v>
      </c>
    </row>
    <row r="231" s="2" customFormat="1">
      <c r="A231" s="38"/>
      <c r="B231" s="39"/>
      <c r="C231" s="40"/>
      <c r="D231" s="226" t="s">
        <v>160</v>
      </c>
      <c r="E231" s="40"/>
      <c r="F231" s="227" t="s">
        <v>408</v>
      </c>
      <c r="G231" s="40"/>
      <c r="H231" s="40"/>
      <c r="I231" s="228"/>
      <c r="J231" s="40"/>
      <c r="K231" s="40"/>
      <c r="L231" s="44"/>
      <c r="M231" s="229"/>
      <c r="N231" s="230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160</v>
      </c>
      <c r="AU231" s="17" t="s">
        <v>83</v>
      </c>
    </row>
    <row r="232" s="2" customFormat="1">
      <c r="A232" s="38"/>
      <c r="B232" s="39"/>
      <c r="C232" s="40"/>
      <c r="D232" s="240" t="s">
        <v>171</v>
      </c>
      <c r="E232" s="40"/>
      <c r="F232" s="241" t="s">
        <v>409</v>
      </c>
      <c r="G232" s="40"/>
      <c r="H232" s="40"/>
      <c r="I232" s="228"/>
      <c r="J232" s="40"/>
      <c r="K232" s="40"/>
      <c r="L232" s="44"/>
      <c r="M232" s="229"/>
      <c r="N232" s="230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171</v>
      </c>
      <c r="AU232" s="17" t="s">
        <v>83</v>
      </c>
    </row>
    <row r="233" s="2" customFormat="1" ht="16.5" customHeight="1">
      <c r="A233" s="38"/>
      <c r="B233" s="39"/>
      <c r="C233" s="231" t="s">
        <v>410</v>
      </c>
      <c r="D233" s="231" t="s">
        <v>166</v>
      </c>
      <c r="E233" s="232" t="s">
        <v>411</v>
      </c>
      <c r="F233" s="233" t="s">
        <v>412</v>
      </c>
      <c r="G233" s="234" t="s">
        <v>253</v>
      </c>
      <c r="H233" s="235">
        <v>10.4</v>
      </c>
      <c r="I233" s="236"/>
      <c r="J233" s="237">
        <f>ROUND(I233*H233,2)</f>
        <v>0</v>
      </c>
      <c r="K233" s="233" t="s">
        <v>156</v>
      </c>
      <c r="L233" s="44"/>
      <c r="M233" s="238" t="s">
        <v>19</v>
      </c>
      <c r="N233" s="239" t="s">
        <v>44</v>
      </c>
      <c r="O233" s="84"/>
      <c r="P233" s="222">
        <f>O233*H233</f>
        <v>0</v>
      </c>
      <c r="Q233" s="222">
        <v>0</v>
      </c>
      <c r="R233" s="222">
        <f>Q233*H233</f>
        <v>0</v>
      </c>
      <c r="S233" s="222">
        <v>0</v>
      </c>
      <c r="T233" s="223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4" t="s">
        <v>264</v>
      </c>
      <c r="AT233" s="224" t="s">
        <v>166</v>
      </c>
      <c r="AU233" s="224" t="s">
        <v>83</v>
      </c>
      <c r="AY233" s="17" t="s">
        <v>148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7" t="s">
        <v>81</v>
      </c>
      <c r="BK233" s="225">
        <f>ROUND(I233*H233,2)</f>
        <v>0</v>
      </c>
      <c r="BL233" s="17" t="s">
        <v>264</v>
      </c>
      <c r="BM233" s="224" t="s">
        <v>413</v>
      </c>
    </row>
    <row r="234" s="2" customFormat="1">
      <c r="A234" s="38"/>
      <c r="B234" s="39"/>
      <c r="C234" s="40"/>
      <c r="D234" s="226" t="s">
        <v>160</v>
      </c>
      <c r="E234" s="40"/>
      <c r="F234" s="227" t="s">
        <v>414</v>
      </c>
      <c r="G234" s="40"/>
      <c r="H234" s="40"/>
      <c r="I234" s="228"/>
      <c r="J234" s="40"/>
      <c r="K234" s="40"/>
      <c r="L234" s="44"/>
      <c r="M234" s="229"/>
      <c r="N234" s="230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160</v>
      </c>
      <c r="AU234" s="17" t="s">
        <v>83</v>
      </c>
    </row>
    <row r="235" s="2" customFormat="1">
      <c r="A235" s="38"/>
      <c r="B235" s="39"/>
      <c r="C235" s="40"/>
      <c r="D235" s="240" t="s">
        <v>171</v>
      </c>
      <c r="E235" s="40"/>
      <c r="F235" s="241" t="s">
        <v>415</v>
      </c>
      <c r="G235" s="40"/>
      <c r="H235" s="40"/>
      <c r="I235" s="228"/>
      <c r="J235" s="40"/>
      <c r="K235" s="40"/>
      <c r="L235" s="44"/>
      <c r="M235" s="229"/>
      <c r="N235" s="230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171</v>
      </c>
      <c r="AU235" s="17" t="s">
        <v>83</v>
      </c>
    </row>
    <row r="236" s="2" customFormat="1" ht="16.5" customHeight="1">
      <c r="A236" s="38"/>
      <c r="B236" s="39"/>
      <c r="C236" s="212" t="s">
        <v>416</v>
      </c>
      <c r="D236" s="212" t="s">
        <v>152</v>
      </c>
      <c r="E236" s="213" t="s">
        <v>417</v>
      </c>
      <c r="F236" s="214" t="s">
        <v>418</v>
      </c>
      <c r="G236" s="215" t="s">
        <v>253</v>
      </c>
      <c r="H236" s="216">
        <v>10.4</v>
      </c>
      <c r="I236" s="217"/>
      <c r="J236" s="218">
        <f>ROUND(I236*H236,2)</f>
        <v>0</v>
      </c>
      <c r="K236" s="214" t="s">
        <v>156</v>
      </c>
      <c r="L236" s="219"/>
      <c r="M236" s="220" t="s">
        <v>19</v>
      </c>
      <c r="N236" s="221" t="s">
        <v>44</v>
      </c>
      <c r="O236" s="84"/>
      <c r="P236" s="222">
        <f>O236*H236</f>
        <v>0</v>
      </c>
      <c r="Q236" s="222">
        <v>0.00010000000000000001</v>
      </c>
      <c r="R236" s="222">
        <f>Q236*H236</f>
        <v>0.0010400000000000001</v>
      </c>
      <c r="S236" s="222">
        <v>0</v>
      </c>
      <c r="T236" s="223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4" t="s">
        <v>300</v>
      </c>
      <c r="AT236" s="224" t="s">
        <v>152</v>
      </c>
      <c r="AU236" s="224" t="s">
        <v>83</v>
      </c>
      <c r="AY236" s="17" t="s">
        <v>148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7" t="s">
        <v>81</v>
      </c>
      <c r="BK236" s="225">
        <f>ROUND(I236*H236,2)</f>
        <v>0</v>
      </c>
      <c r="BL236" s="17" t="s">
        <v>264</v>
      </c>
      <c r="BM236" s="224" t="s">
        <v>419</v>
      </c>
    </row>
    <row r="237" s="2" customFormat="1">
      <c r="A237" s="38"/>
      <c r="B237" s="39"/>
      <c r="C237" s="40"/>
      <c r="D237" s="226" t="s">
        <v>160</v>
      </c>
      <c r="E237" s="40"/>
      <c r="F237" s="227" t="s">
        <v>418</v>
      </c>
      <c r="G237" s="40"/>
      <c r="H237" s="40"/>
      <c r="I237" s="228"/>
      <c r="J237" s="40"/>
      <c r="K237" s="40"/>
      <c r="L237" s="44"/>
      <c r="M237" s="229"/>
      <c r="N237" s="230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160</v>
      </c>
      <c r="AU237" s="17" t="s">
        <v>83</v>
      </c>
    </row>
    <row r="238" s="2" customFormat="1" ht="16.5" customHeight="1">
      <c r="A238" s="38"/>
      <c r="B238" s="39"/>
      <c r="C238" s="231" t="s">
        <v>420</v>
      </c>
      <c r="D238" s="231" t="s">
        <v>166</v>
      </c>
      <c r="E238" s="232" t="s">
        <v>421</v>
      </c>
      <c r="F238" s="233" t="s">
        <v>422</v>
      </c>
      <c r="G238" s="234" t="s">
        <v>253</v>
      </c>
      <c r="H238" s="235">
        <v>5.7000000000000002</v>
      </c>
      <c r="I238" s="236"/>
      <c r="J238" s="237">
        <f>ROUND(I238*H238,2)</f>
        <v>0</v>
      </c>
      <c r="K238" s="233" t="s">
        <v>156</v>
      </c>
      <c r="L238" s="44"/>
      <c r="M238" s="238" t="s">
        <v>19</v>
      </c>
      <c r="N238" s="239" t="s">
        <v>44</v>
      </c>
      <c r="O238" s="84"/>
      <c r="P238" s="222">
        <f>O238*H238</f>
        <v>0</v>
      </c>
      <c r="Q238" s="222">
        <v>0.00058</v>
      </c>
      <c r="R238" s="222">
        <f>Q238*H238</f>
        <v>0.0033059999999999999</v>
      </c>
      <c r="S238" s="222">
        <v>0</v>
      </c>
      <c r="T238" s="223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4" t="s">
        <v>264</v>
      </c>
      <c r="AT238" s="224" t="s">
        <v>166</v>
      </c>
      <c r="AU238" s="224" t="s">
        <v>83</v>
      </c>
      <c r="AY238" s="17" t="s">
        <v>148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7" t="s">
        <v>81</v>
      </c>
      <c r="BK238" s="225">
        <f>ROUND(I238*H238,2)</f>
        <v>0</v>
      </c>
      <c r="BL238" s="17" t="s">
        <v>264</v>
      </c>
      <c r="BM238" s="224" t="s">
        <v>423</v>
      </c>
    </row>
    <row r="239" s="2" customFormat="1">
      <c r="A239" s="38"/>
      <c r="B239" s="39"/>
      <c r="C239" s="40"/>
      <c r="D239" s="226" t="s">
        <v>160</v>
      </c>
      <c r="E239" s="40"/>
      <c r="F239" s="227" t="s">
        <v>424</v>
      </c>
      <c r="G239" s="40"/>
      <c r="H239" s="40"/>
      <c r="I239" s="228"/>
      <c r="J239" s="40"/>
      <c r="K239" s="40"/>
      <c r="L239" s="44"/>
      <c r="M239" s="229"/>
      <c r="N239" s="230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160</v>
      </c>
      <c r="AU239" s="17" t="s">
        <v>83</v>
      </c>
    </row>
    <row r="240" s="2" customFormat="1">
      <c r="A240" s="38"/>
      <c r="B240" s="39"/>
      <c r="C240" s="40"/>
      <c r="D240" s="240" t="s">
        <v>171</v>
      </c>
      <c r="E240" s="40"/>
      <c r="F240" s="241" t="s">
        <v>425</v>
      </c>
      <c r="G240" s="40"/>
      <c r="H240" s="40"/>
      <c r="I240" s="228"/>
      <c r="J240" s="40"/>
      <c r="K240" s="40"/>
      <c r="L240" s="44"/>
      <c r="M240" s="229"/>
      <c r="N240" s="230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171</v>
      </c>
      <c r="AU240" s="17" t="s">
        <v>83</v>
      </c>
    </row>
    <row r="241" s="2" customFormat="1" ht="16.5" customHeight="1">
      <c r="A241" s="38"/>
      <c r="B241" s="39"/>
      <c r="C241" s="212" t="s">
        <v>426</v>
      </c>
      <c r="D241" s="212" t="s">
        <v>152</v>
      </c>
      <c r="E241" s="213" t="s">
        <v>427</v>
      </c>
      <c r="F241" s="214" t="s">
        <v>428</v>
      </c>
      <c r="G241" s="215" t="s">
        <v>155</v>
      </c>
      <c r="H241" s="216">
        <v>10</v>
      </c>
      <c r="I241" s="217"/>
      <c r="J241" s="218">
        <f>ROUND(I241*H241,2)</f>
        <v>0</v>
      </c>
      <c r="K241" s="214" t="s">
        <v>156</v>
      </c>
      <c r="L241" s="219"/>
      <c r="M241" s="220" t="s">
        <v>19</v>
      </c>
      <c r="N241" s="221" t="s">
        <v>44</v>
      </c>
      <c r="O241" s="84"/>
      <c r="P241" s="222">
        <f>O241*H241</f>
        <v>0</v>
      </c>
      <c r="Q241" s="222">
        <v>0.0011999999999999999</v>
      </c>
      <c r="R241" s="222">
        <f>Q241*H241</f>
        <v>0.011999999999999999</v>
      </c>
      <c r="S241" s="222">
        <v>0</v>
      </c>
      <c r="T241" s="223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4" t="s">
        <v>300</v>
      </c>
      <c r="AT241" s="224" t="s">
        <v>152</v>
      </c>
      <c r="AU241" s="224" t="s">
        <v>83</v>
      </c>
      <c r="AY241" s="17" t="s">
        <v>148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7" t="s">
        <v>81</v>
      </c>
      <c r="BK241" s="225">
        <f>ROUND(I241*H241,2)</f>
        <v>0</v>
      </c>
      <c r="BL241" s="17" t="s">
        <v>264</v>
      </c>
      <c r="BM241" s="224" t="s">
        <v>429</v>
      </c>
    </row>
    <row r="242" s="2" customFormat="1">
      <c r="A242" s="38"/>
      <c r="B242" s="39"/>
      <c r="C242" s="40"/>
      <c r="D242" s="226" t="s">
        <v>160</v>
      </c>
      <c r="E242" s="40"/>
      <c r="F242" s="227" t="s">
        <v>428</v>
      </c>
      <c r="G242" s="40"/>
      <c r="H242" s="40"/>
      <c r="I242" s="228"/>
      <c r="J242" s="40"/>
      <c r="K242" s="40"/>
      <c r="L242" s="44"/>
      <c r="M242" s="229"/>
      <c r="N242" s="230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160</v>
      </c>
      <c r="AU242" s="17" t="s">
        <v>83</v>
      </c>
    </row>
    <row r="243" s="2" customFormat="1" ht="16.5" customHeight="1">
      <c r="A243" s="38"/>
      <c r="B243" s="39"/>
      <c r="C243" s="231" t="s">
        <v>430</v>
      </c>
      <c r="D243" s="231" t="s">
        <v>166</v>
      </c>
      <c r="E243" s="232" t="s">
        <v>431</v>
      </c>
      <c r="F243" s="233" t="s">
        <v>432</v>
      </c>
      <c r="G243" s="234" t="s">
        <v>182</v>
      </c>
      <c r="H243" s="235">
        <v>10</v>
      </c>
      <c r="I243" s="236"/>
      <c r="J243" s="237">
        <f>ROUND(I243*H243,2)</f>
        <v>0</v>
      </c>
      <c r="K243" s="233" t="s">
        <v>156</v>
      </c>
      <c r="L243" s="44"/>
      <c r="M243" s="238" t="s">
        <v>19</v>
      </c>
      <c r="N243" s="239" t="s">
        <v>44</v>
      </c>
      <c r="O243" s="84"/>
      <c r="P243" s="222">
        <f>O243*H243</f>
        <v>0</v>
      </c>
      <c r="Q243" s="222">
        <v>0</v>
      </c>
      <c r="R243" s="222">
        <f>Q243*H243</f>
        <v>0</v>
      </c>
      <c r="S243" s="222">
        <v>0.083169999999999994</v>
      </c>
      <c r="T243" s="223">
        <f>S243*H243</f>
        <v>0.83169999999999988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4" t="s">
        <v>264</v>
      </c>
      <c r="AT243" s="224" t="s">
        <v>166</v>
      </c>
      <c r="AU243" s="224" t="s">
        <v>83</v>
      </c>
      <c r="AY243" s="17" t="s">
        <v>148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7" t="s">
        <v>81</v>
      </c>
      <c r="BK243" s="225">
        <f>ROUND(I243*H243,2)</f>
        <v>0</v>
      </c>
      <c r="BL243" s="17" t="s">
        <v>264</v>
      </c>
      <c r="BM243" s="224" t="s">
        <v>433</v>
      </c>
    </row>
    <row r="244" s="2" customFormat="1">
      <c r="A244" s="38"/>
      <c r="B244" s="39"/>
      <c r="C244" s="40"/>
      <c r="D244" s="226" t="s">
        <v>160</v>
      </c>
      <c r="E244" s="40"/>
      <c r="F244" s="227" t="s">
        <v>432</v>
      </c>
      <c r="G244" s="40"/>
      <c r="H244" s="40"/>
      <c r="I244" s="228"/>
      <c r="J244" s="40"/>
      <c r="K244" s="40"/>
      <c r="L244" s="44"/>
      <c r="M244" s="229"/>
      <c r="N244" s="230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160</v>
      </c>
      <c r="AU244" s="17" t="s">
        <v>83</v>
      </c>
    </row>
    <row r="245" s="2" customFormat="1">
      <c r="A245" s="38"/>
      <c r="B245" s="39"/>
      <c r="C245" s="40"/>
      <c r="D245" s="240" t="s">
        <v>171</v>
      </c>
      <c r="E245" s="40"/>
      <c r="F245" s="241" t="s">
        <v>434</v>
      </c>
      <c r="G245" s="40"/>
      <c r="H245" s="40"/>
      <c r="I245" s="228"/>
      <c r="J245" s="40"/>
      <c r="K245" s="40"/>
      <c r="L245" s="44"/>
      <c r="M245" s="229"/>
      <c r="N245" s="230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171</v>
      </c>
      <c r="AU245" s="17" t="s">
        <v>83</v>
      </c>
    </row>
    <row r="246" s="2" customFormat="1" ht="24.15" customHeight="1">
      <c r="A246" s="38"/>
      <c r="B246" s="39"/>
      <c r="C246" s="231" t="s">
        <v>435</v>
      </c>
      <c r="D246" s="231" t="s">
        <v>166</v>
      </c>
      <c r="E246" s="232" t="s">
        <v>436</v>
      </c>
      <c r="F246" s="233" t="s">
        <v>437</v>
      </c>
      <c r="G246" s="234" t="s">
        <v>182</v>
      </c>
      <c r="H246" s="235">
        <v>5.7000000000000002</v>
      </c>
      <c r="I246" s="236"/>
      <c r="J246" s="237">
        <f>ROUND(I246*H246,2)</f>
        <v>0</v>
      </c>
      <c r="K246" s="233" t="s">
        <v>156</v>
      </c>
      <c r="L246" s="44"/>
      <c r="M246" s="238" t="s">
        <v>19</v>
      </c>
      <c r="N246" s="239" t="s">
        <v>44</v>
      </c>
      <c r="O246" s="84"/>
      <c r="P246" s="222">
        <f>O246*H246</f>
        <v>0</v>
      </c>
      <c r="Q246" s="222">
        <v>0.0089999999999999993</v>
      </c>
      <c r="R246" s="222">
        <f>Q246*H246</f>
        <v>0.051299999999999998</v>
      </c>
      <c r="S246" s="222">
        <v>0</v>
      </c>
      <c r="T246" s="223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4" t="s">
        <v>264</v>
      </c>
      <c r="AT246" s="224" t="s">
        <v>166</v>
      </c>
      <c r="AU246" s="224" t="s">
        <v>83</v>
      </c>
      <c r="AY246" s="17" t="s">
        <v>148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7" t="s">
        <v>81</v>
      </c>
      <c r="BK246" s="225">
        <f>ROUND(I246*H246,2)</f>
        <v>0</v>
      </c>
      <c r="BL246" s="17" t="s">
        <v>264</v>
      </c>
      <c r="BM246" s="224" t="s">
        <v>438</v>
      </c>
    </row>
    <row r="247" s="2" customFormat="1">
      <c r="A247" s="38"/>
      <c r="B247" s="39"/>
      <c r="C247" s="40"/>
      <c r="D247" s="226" t="s">
        <v>160</v>
      </c>
      <c r="E247" s="40"/>
      <c r="F247" s="227" t="s">
        <v>437</v>
      </c>
      <c r="G247" s="40"/>
      <c r="H247" s="40"/>
      <c r="I247" s="228"/>
      <c r="J247" s="40"/>
      <c r="K247" s="40"/>
      <c r="L247" s="44"/>
      <c r="M247" s="229"/>
      <c r="N247" s="230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160</v>
      </c>
      <c r="AU247" s="17" t="s">
        <v>83</v>
      </c>
    </row>
    <row r="248" s="2" customFormat="1">
      <c r="A248" s="38"/>
      <c r="B248" s="39"/>
      <c r="C248" s="40"/>
      <c r="D248" s="240" t="s">
        <v>171</v>
      </c>
      <c r="E248" s="40"/>
      <c r="F248" s="241" t="s">
        <v>439</v>
      </c>
      <c r="G248" s="40"/>
      <c r="H248" s="40"/>
      <c r="I248" s="228"/>
      <c r="J248" s="40"/>
      <c r="K248" s="40"/>
      <c r="L248" s="44"/>
      <c r="M248" s="229"/>
      <c r="N248" s="230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171</v>
      </c>
      <c r="AU248" s="17" t="s">
        <v>83</v>
      </c>
    </row>
    <row r="249" s="2" customFormat="1" ht="24.15" customHeight="1">
      <c r="A249" s="38"/>
      <c r="B249" s="39"/>
      <c r="C249" s="212" t="s">
        <v>440</v>
      </c>
      <c r="D249" s="212" t="s">
        <v>152</v>
      </c>
      <c r="E249" s="213" t="s">
        <v>441</v>
      </c>
      <c r="F249" s="214" t="s">
        <v>442</v>
      </c>
      <c r="G249" s="215" t="s">
        <v>182</v>
      </c>
      <c r="H249" s="216">
        <v>6.8399999999999999</v>
      </c>
      <c r="I249" s="217"/>
      <c r="J249" s="218">
        <f>ROUND(I249*H249,2)</f>
        <v>0</v>
      </c>
      <c r="K249" s="214" t="s">
        <v>156</v>
      </c>
      <c r="L249" s="219"/>
      <c r="M249" s="220" t="s">
        <v>19</v>
      </c>
      <c r="N249" s="221" t="s">
        <v>44</v>
      </c>
      <c r="O249" s="84"/>
      <c r="P249" s="222">
        <f>O249*H249</f>
        <v>0</v>
      </c>
      <c r="Q249" s="222">
        <v>0.019199999999999998</v>
      </c>
      <c r="R249" s="222">
        <f>Q249*H249</f>
        <v>0.13132799999999997</v>
      </c>
      <c r="S249" s="222">
        <v>0</v>
      </c>
      <c r="T249" s="223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4" t="s">
        <v>300</v>
      </c>
      <c r="AT249" s="224" t="s">
        <v>152</v>
      </c>
      <c r="AU249" s="224" t="s">
        <v>83</v>
      </c>
      <c r="AY249" s="17" t="s">
        <v>148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7" t="s">
        <v>81</v>
      </c>
      <c r="BK249" s="225">
        <f>ROUND(I249*H249,2)</f>
        <v>0</v>
      </c>
      <c r="BL249" s="17" t="s">
        <v>264</v>
      </c>
      <c r="BM249" s="224" t="s">
        <v>443</v>
      </c>
    </row>
    <row r="250" s="2" customFormat="1">
      <c r="A250" s="38"/>
      <c r="B250" s="39"/>
      <c r="C250" s="40"/>
      <c r="D250" s="226" t="s">
        <v>160</v>
      </c>
      <c r="E250" s="40"/>
      <c r="F250" s="227" t="s">
        <v>442</v>
      </c>
      <c r="G250" s="40"/>
      <c r="H250" s="40"/>
      <c r="I250" s="228"/>
      <c r="J250" s="40"/>
      <c r="K250" s="40"/>
      <c r="L250" s="44"/>
      <c r="M250" s="229"/>
      <c r="N250" s="230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160</v>
      </c>
      <c r="AU250" s="17" t="s">
        <v>83</v>
      </c>
    </row>
    <row r="251" s="13" customFormat="1">
      <c r="A251" s="13"/>
      <c r="B251" s="242"/>
      <c r="C251" s="243"/>
      <c r="D251" s="226" t="s">
        <v>204</v>
      </c>
      <c r="E251" s="244" t="s">
        <v>19</v>
      </c>
      <c r="F251" s="245" t="s">
        <v>444</v>
      </c>
      <c r="G251" s="243"/>
      <c r="H251" s="246">
        <v>6.8399999999999999</v>
      </c>
      <c r="I251" s="247"/>
      <c r="J251" s="243"/>
      <c r="K251" s="243"/>
      <c r="L251" s="248"/>
      <c r="M251" s="249"/>
      <c r="N251" s="250"/>
      <c r="O251" s="250"/>
      <c r="P251" s="250"/>
      <c r="Q251" s="250"/>
      <c r="R251" s="250"/>
      <c r="S251" s="250"/>
      <c r="T251" s="25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2" t="s">
        <v>204</v>
      </c>
      <c r="AU251" s="252" t="s">
        <v>83</v>
      </c>
      <c r="AV251" s="13" t="s">
        <v>83</v>
      </c>
      <c r="AW251" s="13" t="s">
        <v>33</v>
      </c>
      <c r="AX251" s="13" t="s">
        <v>81</v>
      </c>
      <c r="AY251" s="252" t="s">
        <v>148</v>
      </c>
    </row>
    <row r="252" s="2" customFormat="1" ht="21.75" customHeight="1">
      <c r="A252" s="38"/>
      <c r="B252" s="39"/>
      <c r="C252" s="231" t="s">
        <v>445</v>
      </c>
      <c r="D252" s="231" t="s">
        <v>166</v>
      </c>
      <c r="E252" s="232" t="s">
        <v>446</v>
      </c>
      <c r="F252" s="233" t="s">
        <v>447</v>
      </c>
      <c r="G252" s="234" t="s">
        <v>182</v>
      </c>
      <c r="H252" s="235">
        <v>5.7000000000000002</v>
      </c>
      <c r="I252" s="236"/>
      <c r="J252" s="237">
        <f>ROUND(I252*H252,2)</f>
        <v>0</v>
      </c>
      <c r="K252" s="233" t="s">
        <v>156</v>
      </c>
      <c r="L252" s="44"/>
      <c r="M252" s="238" t="s">
        <v>19</v>
      </c>
      <c r="N252" s="239" t="s">
        <v>44</v>
      </c>
      <c r="O252" s="84"/>
      <c r="P252" s="222">
        <f>O252*H252</f>
        <v>0</v>
      </c>
      <c r="Q252" s="222">
        <v>0</v>
      </c>
      <c r="R252" s="222">
        <f>Q252*H252</f>
        <v>0</v>
      </c>
      <c r="S252" s="222">
        <v>0</v>
      </c>
      <c r="T252" s="223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4" t="s">
        <v>158</v>
      </c>
      <c r="AT252" s="224" t="s">
        <v>166</v>
      </c>
      <c r="AU252" s="224" t="s">
        <v>83</v>
      </c>
      <c r="AY252" s="17" t="s">
        <v>148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7" t="s">
        <v>81</v>
      </c>
      <c r="BK252" s="225">
        <f>ROUND(I252*H252,2)</f>
        <v>0</v>
      </c>
      <c r="BL252" s="17" t="s">
        <v>158</v>
      </c>
      <c r="BM252" s="224" t="s">
        <v>448</v>
      </c>
    </row>
    <row r="253" s="2" customFormat="1">
      <c r="A253" s="38"/>
      <c r="B253" s="39"/>
      <c r="C253" s="40"/>
      <c r="D253" s="226" t="s">
        <v>160</v>
      </c>
      <c r="E253" s="40"/>
      <c r="F253" s="227" t="s">
        <v>449</v>
      </c>
      <c r="G253" s="40"/>
      <c r="H253" s="40"/>
      <c r="I253" s="228"/>
      <c r="J253" s="40"/>
      <c r="K253" s="40"/>
      <c r="L253" s="44"/>
      <c r="M253" s="229"/>
      <c r="N253" s="230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160</v>
      </c>
      <c r="AU253" s="17" t="s">
        <v>83</v>
      </c>
    </row>
    <row r="254" s="2" customFormat="1">
      <c r="A254" s="38"/>
      <c r="B254" s="39"/>
      <c r="C254" s="40"/>
      <c r="D254" s="240" t="s">
        <v>171</v>
      </c>
      <c r="E254" s="40"/>
      <c r="F254" s="241" t="s">
        <v>450</v>
      </c>
      <c r="G254" s="40"/>
      <c r="H254" s="40"/>
      <c r="I254" s="228"/>
      <c r="J254" s="40"/>
      <c r="K254" s="40"/>
      <c r="L254" s="44"/>
      <c r="M254" s="229"/>
      <c r="N254" s="230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171</v>
      </c>
      <c r="AU254" s="17" t="s">
        <v>83</v>
      </c>
    </row>
    <row r="255" s="2" customFormat="1" ht="16.5" customHeight="1">
      <c r="A255" s="38"/>
      <c r="B255" s="39"/>
      <c r="C255" s="212" t="s">
        <v>451</v>
      </c>
      <c r="D255" s="212" t="s">
        <v>152</v>
      </c>
      <c r="E255" s="213" t="s">
        <v>452</v>
      </c>
      <c r="F255" s="214" t="s">
        <v>453</v>
      </c>
      <c r="G255" s="215" t="s">
        <v>454</v>
      </c>
      <c r="H255" s="216">
        <v>20</v>
      </c>
      <c r="I255" s="217"/>
      <c r="J255" s="218">
        <f>ROUND(I255*H255,2)</f>
        <v>0</v>
      </c>
      <c r="K255" s="214" t="s">
        <v>156</v>
      </c>
      <c r="L255" s="219"/>
      <c r="M255" s="220" t="s">
        <v>19</v>
      </c>
      <c r="N255" s="221" t="s">
        <v>44</v>
      </c>
      <c r="O255" s="84"/>
      <c r="P255" s="222">
        <f>O255*H255</f>
        <v>0</v>
      </c>
      <c r="Q255" s="222">
        <v>0.001</v>
      </c>
      <c r="R255" s="222">
        <f>Q255*H255</f>
        <v>0.02</v>
      </c>
      <c r="S255" s="222">
        <v>0</v>
      </c>
      <c r="T255" s="223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4" t="s">
        <v>300</v>
      </c>
      <c r="AT255" s="224" t="s">
        <v>152</v>
      </c>
      <c r="AU255" s="224" t="s">
        <v>83</v>
      </c>
      <c r="AY255" s="17" t="s">
        <v>148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7" t="s">
        <v>81</v>
      </c>
      <c r="BK255" s="225">
        <f>ROUND(I255*H255,2)</f>
        <v>0</v>
      </c>
      <c r="BL255" s="17" t="s">
        <v>264</v>
      </c>
      <c r="BM255" s="224" t="s">
        <v>455</v>
      </c>
    </row>
    <row r="256" s="2" customFormat="1">
      <c r="A256" s="38"/>
      <c r="B256" s="39"/>
      <c r="C256" s="40"/>
      <c r="D256" s="226" t="s">
        <v>160</v>
      </c>
      <c r="E256" s="40"/>
      <c r="F256" s="227" t="s">
        <v>453</v>
      </c>
      <c r="G256" s="40"/>
      <c r="H256" s="40"/>
      <c r="I256" s="228"/>
      <c r="J256" s="40"/>
      <c r="K256" s="40"/>
      <c r="L256" s="44"/>
      <c r="M256" s="229"/>
      <c r="N256" s="230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160</v>
      </c>
      <c r="AU256" s="17" t="s">
        <v>83</v>
      </c>
    </row>
    <row r="257" s="2" customFormat="1" ht="16.5" customHeight="1">
      <c r="A257" s="38"/>
      <c r="B257" s="39"/>
      <c r="C257" s="212" t="s">
        <v>456</v>
      </c>
      <c r="D257" s="212" t="s">
        <v>152</v>
      </c>
      <c r="E257" s="213" t="s">
        <v>457</v>
      </c>
      <c r="F257" s="214" t="s">
        <v>458</v>
      </c>
      <c r="G257" s="215" t="s">
        <v>155</v>
      </c>
      <c r="H257" s="216">
        <v>9</v>
      </c>
      <c r="I257" s="217"/>
      <c r="J257" s="218">
        <f>ROUND(I257*H257,2)</f>
        <v>0</v>
      </c>
      <c r="K257" s="214" t="s">
        <v>156</v>
      </c>
      <c r="L257" s="219"/>
      <c r="M257" s="220" t="s">
        <v>19</v>
      </c>
      <c r="N257" s="221" t="s">
        <v>44</v>
      </c>
      <c r="O257" s="84"/>
      <c r="P257" s="222">
        <f>O257*H257</f>
        <v>0</v>
      </c>
      <c r="Q257" s="222">
        <v>4.0000000000000003E-05</v>
      </c>
      <c r="R257" s="222">
        <f>Q257*H257</f>
        <v>0.00036000000000000002</v>
      </c>
      <c r="S257" s="222">
        <v>0</v>
      </c>
      <c r="T257" s="223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4" t="s">
        <v>300</v>
      </c>
      <c r="AT257" s="224" t="s">
        <v>152</v>
      </c>
      <c r="AU257" s="224" t="s">
        <v>83</v>
      </c>
      <c r="AY257" s="17" t="s">
        <v>148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7" t="s">
        <v>81</v>
      </c>
      <c r="BK257" s="225">
        <f>ROUND(I257*H257,2)</f>
        <v>0</v>
      </c>
      <c r="BL257" s="17" t="s">
        <v>264</v>
      </c>
      <c r="BM257" s="224" t="s">
        <v>459</v>
      </c>
    </row>
    <row r="258" s="2" customFormat="1">
      <c r="A258" s="38"/>
      <c r="B258" s="39"/>
      <c r="C258" s="40"/>
      <c r="D258" s="226" t="s">
        <v>160</v>
      </c>
      <c r="E258" s="40"/>
      <c r="F258" s="227" t="s">
        <v>458</v>
      </c>
      <c r="G258" s="40"/>
      <c r="H258" s="40"/>
      <c r="I258" s="228"/>
      <c r="J258" s="40"/>
      <c r="K258" s="40"/>
      <c r="L258" s="44"/>
      <c r="M258" s="229"/>
      <c r="N258" s="230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160</v>
      </c>
      <c r="AU258" s="17" t="s">
        <v>83</v>
      </c>
    </row>
    <row r="259" s="2" customFormat="1" ht="16.5" customHeight="1">
      <c r="A259" s="38"/>
      <c r="B259" s="39"/>
      <c r="C259" s="212" t="s">
        <v>460</v>
      </c>
      <c r="D259" s="212" t="s">
        <v>152</v>
      </c>
      <c r="E259" s="213" t="s">
        <v>461</v>
      </c>
      <c r="F259" s="214" t="s">
        <v>462</v>
      </c>
      <c r="G259" s="215" t="s">
        <v>253</v>
      </c>
      <c r="H259" s="216">
        <v>20.399999999999999</v>
      </c>
      <c r="I259" s="217"/>
      <c r="J259" s="218">
        <f>ROUND(I259*H259,2)</f>
        <v>0</v>
      </c>
      <c r="K259" s="214" t="s">
        <v>156</v>
      </c>
      <c r="L259" s="219"/>
      <c r="M259" s="220" t="s">
        <v>19</v>
      </c>
      <c r="N259" s="221" t="s">
        <v>44</v>
      </c>
      <c r="O259" s="84"/>
      <c r="P259" s="222">
        <f>O259*H259</f>
        <v>0</v>
      </c>
      <c r="Q259" s="222">
        <v>3.0000000000000001E-05</v>
      </c>
      <c r="R259" s="222">
        <f>Q259*H259</f>
        <v>0.00061200000000000002</v>
      </c>
      <c r="S259" s="222">
        <v>0</v>
      </c>
      <c r="T259" s="223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4" t="s">
        <v>300</v>
      </c>
      <c r="AT259" s="224" t="s">
        <v>152</v>
      </c>
      <c r="AU259" s="224" t="s">
        <v>83</v>
      </c>
      <c r="AY259" s="17" t="s">
        <v>148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7" t="s">
        <v>81</v>
      </c>
      <c r="BK259" s="225">
        <f>ROUND(I259*H259,2)</f>
        <v>0</v>
      </c>
      <c r="BL259" s="17" t="s">
        <v>264</v>
      </c>
      <c r="BM259" s="224" t="s">
        <v>463</v>
      </c>
    </row>
    <row r="260" s="2" customFormat="1">
      <c r="A260" s="38"/>
      <c r="B260" s="39"/>
      <c r="C260" s="40"/>
      <c r="D260" s="226" t="s">
        <v>160</v>
      </c>
      <c r="E260" s="40"/>
      <c r="F260" s="227" t="s">
        <v>462</v>
      </c>
      <c r="G260" s="40"/>
      <c r="H260" s="40"/>
      <c r="I260" s="228"/>
      <c r="J260" s="40"/>
      <c r="K260" s="40"/>
      <c r="L260" s="44"/>
      <c r="M260" s="229"/>
      <c r="N260" s="230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160</v>
      </c>
      <c r="AU260" s="17" t="s">
        <v>83</v>
      </c>
    </row>
    <row r="261" s="13" customFormat="1">
      <c r="A261" s="13"/>
      <c r="B261" s="242"/>
      <c r="C261" s="243"/>
      <c r="D261" s="226" t="s">
        <v>204</v>
      </c>
      <c r="E261" s="244" t="s">
        <v>19</v>
      </c>
      <c r="F261" s="245" t="s">
        <v>464</v>
      </c>
      <c r="G261" s="243"/>
      <c r="H261" s="246">
        <v>20.399999999999999</v>
      </c>
      <c r="I261" s="247"/>
      <c r="J261" s="243"/>
      <c r="K261" s="243"/>
      <c r="L261" s="248"/>
      <c r="M261" s="249"/>
      <c r="N261" s="250"/>
      <c r="O261" s="250"/>
      <c r="P261" s="250"/>
      <c r="Q261" s="250"/>
      <c r="R261" s="250"/>
      <c r="S261" s="250"/>
      <c r="T261" s="25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2" t="s">
        <v>204</v>
      </c>
      <c r="AU261" s="252" t="s">
        <v>83</v>
      </c>
      <c r="AV261" s="13" t="s">
        <v>83</v>
      </c>
      <c r="AW261" s="13" t="s">
        <v>33</v>
      </c>
      <c r="AX261" s="13" t="s">
        <v>81</v>
      </c>
      <c r="AY261" s="252" t="s">
        <v>148</v>
      </c>
    </row>
    <row r="262" s="2" customFormat="1" ht="16.5" customHeight="1">
      <c r="A262" s="38"/>
      <c r="B262" s="39"/>
      <c r="C262" s="231" t="s">
        <v>465</v>
      </c>
      <c r="D262" s="231" t="s">
        <v>166</v>
      </c>
      <c r="E262" s="232" t="s">
        <v>466</v>
      </c>
      <c r="F262" s="233" t="s">
        <v>467</v>
      </c>
      <c r="G262" s="234" t="s">
        <v>260</v>
      </c>
      <c r="H262" s="235">
        <v>1.1000000000000001</v>
      </c>
      <c r="I262" s="236"/>
      <c r="J262" s="237">
        <f>ROUND(I262*H262,2)</f>
        <v>0</v>
      </c>
      <c r="K262" s="233" t="s">
        <v>156</v>
      </c>
      <c r="L262" s="44"/>
      <c r="M262" s="238" t="s">
        <v>19</v>
      </c>
      <c r="N262" s="239" t="s">
        <v>44</v>
      </c>
      <c r="O262" s="84"/>
      <c r="P262" s="222">
        <f>O262*H262</f>
        <v>0</v>
      </c>
      <c r="Q262" s="222">
        <v>0</v>
      </c>
      <c r="R262" s="222">
        <f>Q262*H262</f>
        <v>0</v>
      </c>
      <c r="S262" s="222">
        <v>0</v>
      </c>
      <c r="T262" s="223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4" t="s">
        <v>264</v>
      </c>
      <c r="AT262" s="224" t="s">
        <v>166</v>
      </c>
      <c r="AU262" s="224" t="s">
        <v>83</v>
      </c>
      <c r="AY262" s="17" t="s">
        <v>148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7" t="s">
        <v>81</v>
      </c>
      <c r="BK262" s="225">
        <f>ROUND(I262*H262,2)</f>
        <v>0</v>
      </c>
      <c r="BL262" s="17" t="s">
        <v>264</v>
      </c>
      <c r="BM262" s="224" t="s">
        <v>468</v>
      </c>
    </row>
    <row r="263" s="2" customFormat="1">
      <c r="A263" s="38"/>
      <c r="B263" s="39"/>
      <c r="C263" s="40"/>
      <c r="D263" s="226" t="s">
        <v>160</v>
      </c>
      <c r="E263" s="40"/>
      <c r="F263" s="227" t="s">
        <v>469</v>
      </c>
      <c r="G263" s="40"/>
      <c r="H263" s="40"/>
      <c r="I263" s="228"/>
      <c r="J263" s="40"/>
      <c r="K263" s="40"/>
      <c r="L263" s="44"/>
      <c r="M263" s="229"/>
      <c r="N263" s="230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160</v>
      </c>
      <c r="AU263" s="17" t="s">
        <v>83</v>
      </c>
    </row>
    <row r="264" s="2" customFormat="1">
      <c r="A264" s="38"/>
      <c r="B264" s="39"/>
      <c r="C264" s="40"/>
      <c r="D264" s="240" t="s">
        <v>171</v>
      </c>
      <c r="E264" s="40"/>
      <c r="F264" s="241" t="s">
        <v>470</v>
      </c>
      <c r="G264" s="40"/>
      <c r="H264" s="40"/>
      <c r="I264" s="228"/>
      <c r="J264" s="40"/>
      <c r="K264" s="40"/>
      <c r="L264" s="44"/>
      <c r="M264" s="229"/>
      <c r="N264" s="230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171</v>
      </c>
      <c r="AU264" s="17" t="s">
        <v>83</v>
      </c>
    </row>
    <row r="265" s="12" customFormat="1" ht="22.8" customHeight="1">
      <c r="A265" s="12"/>
      <c r="B265" s="196"/>
      <c r="C265" s="197"/>
      <c r="D265" s="198" t="s">
        <v>72</v>
      </c>
      <c r="E265" s="210" t="s">
        <v>471</v>
      </c>
      <c r="F265" s="210" t="s">
        <v>472</v>
      </c>
      <c r="G265" s="197"/>
      <c r="H265" s="197"/>
      <c r="I265" s="200"/>
      <c r="J265" s="211">
        <f>BK265</f>
        <v>0</v>
      </c>
      <c r="K265" s="197"/>
      <c r="L265" s="202"/>
      <c r="M265" s="203"/>
      <c r="N265" s="204"/>
      <c r="O265" s="204"/>
      <c r="P265" s="205">
        <f>SUM(P266:P303)</f>
        <v>0</v>
      </c>
      <c r="Q265" s="204"/>
      <c r="R265" s="205">
        <f>SUM(R266:R303)</f>
        <v>0.67028999999999994</v>
      </c>
      <c r="S265" s="204"/>
      <c r="T265" s="206">
        <f>SUM(T266:T303)</f>
        <v>0.096300000000000011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7" t="s">
        <v>83</v>
      </c>
      <c r="AT265" s="208" t="s">
        <v>72</v>
      </c>
      <c r="AU265" s="208" t="s">
        <v>81</v>
      </c>
      <c r="AY265" s="207" t="s">
        <v>148</v>
      </c>
      <c r="BK265" s="209">
        <f>SUM(BK266:BK303)</f>
        <v>0</v>
      </c>
    </row>
    <row r="266" s="2" customFormat="1" ht="16.5" customHeight="1">
      <c r="A266" s="38"/>
      <c r="B266" s="39"/>
      <c r="C266" s="231" t="s">
        <v>473</v>
      </c>
      <c r="D266" s="231" t="s">
        <v>166</v>
      </c>
      <c r="E266" s="232" t="s">
        <v>474</v>
      </c>
      <c r="F266" s="233" t="s">
        <v>475</v>
      </c>
      <c r="G266" s="234" t="s">
        <v>182</v>
      </c>
      <c r="H266" s="235">
        <v>35.399999999999999</v>
      </c>
      <c r="I266" s="236"/>
      <c r="J266" s="237">
        <f>ROUND(I266*H266,2)</f>
        <v>0</v>
      </c>
      <c r="K266" s="233" t="s">
        <v>156</v>
      </c>
      <c r="L266" s="44"/>
      <c r="M266" s="238" t="s">
        <v>19</v>
      </c>
      <c r="N266" s="239" t="s">
        <v>44</v>
      </c>
      <c r="O266" s="84"/>
      <c r="P266" s="222">
        <f>O266*H266</f>
        <v>0</v>
      </c>
      <c r="Q266" s="222">
        <v>0</v>
      </c>
      <c r="R266" s="222">
        <f>Q266*H266</f>
        <v>0</v>
      </c>
      <c r="S266" s="222">
        <v>0</v>
      </c>
      <c r="T266" s="223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4" t="s">
        <v>264</v>
      </c>
      <c r="AT266" s="224" t="s">
        <v>166</v>
      </c>
      <c r="AU266" s="224" t="s">
        <v>83</v>
      </c>
      <c r="AY266" s="17" t="s">
        <v>148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7" t="s">
        <v>81</v>
      </c>
      <c r="BK266" s="225">
        <f>ROUND(I266*H266,2)</f>
        <v>0</v>
      </c>
      <c r="BL266" s="17" t="s">
        <v>264</v>
      </c>
      <c r="BM266" s="224" t="s">
        <v>476</v>
      </c>
    </row>
    <row r="267" s="2" customFormat="1">
      <c r="A267" s="38"/>
      <c r="B267" s="39"/>
      <c r="C267" s="40"/>
      <c r="D267" s="226" t="s">
        <v>160</v>
      </c>
      <c r="E267" s="40"/>
      <c r="F267" s="227" t="s">
        <v>477</v>
      </c>
      <c r="G267" s="40"/>
      <c r="H267" s="40"/>
      <c r="I267" s="228"/>
      <c r="J267" s="40"/>
      <c r="K267" s="40"/>
      <c r="L267" s="44"/>
      <c r="M267" s="229"/>
      <c r="N267" s="230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160</v>
      </c>
      <c r="AU267" s="17" t="s">
        <v>83</v>
      </c>
    </row>
    <row r="268" s="2" customFormat="1">
      <c r="A268" s="38"/>
      <c r="B268" s="39"/>
      <c r="C268" s="40"/>
      <c r="D268" s="240" t="s">
        <v>171</v>
      </c>
      <c r="E268" s="40"/>
      <c r="F268" s="241" t="s">
        <v>478</v>
      </c>
      <c r="G268" s="40"/>
      <c r="H268" s="40"/>
      <c r="I268" s="228"/>
      <c r="J268" s="40"/>
      <c r="K268" s="40"/>
      <c r="L268" s="44"/>
      <c r="M268" s="229"/>
      <c r="N268" s="230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171</v>
      </c>
      <c r="AU268" s="17" t="s">
        <v>83</v>
      </c>
    </row>
    <row r="269" s="2" customFormat="1" ht="16.5" customHeight="1">
      <c r="A269" s="38"/>
      <c r="B269" s="39"/>
      <c r="C269" s="231" t="s">
        <v>479</v>
      </c>
      <c r="D269" s="231" t="s">
        <v>166</v>
      </c>
      <c r="E269" s="232" t="s">
        <v>480</v>
      </c>
      <c r="F269" s="233" t="s">
        <v>481</v>
      </c>
      <c r="G269" s="234" t="s">
        <v>182</v>
      </c>
      <c r="H269" s="235">
        <v>35.399999999999999</v>
      </c>
      <c r="I269" s="236"/>
      <c r="J269" s="237">
        <f>ROUND(I269*H269,2)</f>
        <v>0</v>
      </c>
      <c r="K269" s="233" t="s">
        <v>156</v>
      </c>
      <c r="L269" s="44"/>
      <c r="M269" s="238" t="s">
        <v>19</v>
      </c>
      <c r="N269" s="239" t="s">
        <v>44</v>
      </c>
      <c r="O269" s="84"/>
      <c r="P269" s="222">
        <f>O269*H269</f>
        <v>0</v>
      </c>
      <c r="Q269" s="222">
        <v>0</v>
      </c>
      <c r="R269" s="222">
        <f>Q269*H269</f>
        <v>0</v>
      </c>
      <c r="S269" s="222">
        <v>0</v>
      </c>
      <c r="T269" s="223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4" t="s">
        <v>264</v>
      </c>
      <c r="AT269" s="224" t="s">
        <v>166</v>
      </c>
      <c r="AU269" s="224" t="s">
        <v>83</v>
      </c>
      <c r="AY269" s="17" t="s">
        <v>148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7" t="s">
        <v>81</v>
      </c>
      <c r="BK269" s="225">
        <f>ROUND(I269*H269,2)</f>
        <v>0</v>
      </c>
      <c r="BL269" s="17" t="s">
        <v>264</v>
      </c>
      <c r="BM269" s="224" t="s">
        <v>482</v>
      </c>
    </row>
    <row r="270" s="2" customFormat="1">
      <c r="A270" s="38"/>
      <c r="B270" s="39"/>
      <c r="C270" s="40"/>
      <c r="D270" s="226" t="s">
        <v>160</v>
      </c>
      <c r="E270" s="40"/>
      <c r="F270" s="227" t="s">
        <v>483</v>
      </c>
      <c r="G270" s="40"/>
      <c r="H270" s="40"/>
      <c r="I270" s="228"/>
      <c r="J270" s="40"/>
      <c r="K270" s="40"/>
      <c r="L270" s="44"/>
      <c r="M270" s="229"/>
      <c r="N270" s="230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160</v>
      </c>
      <c r="AU270" s="17" t="s">
        <v>83</v>
      </c>
    </row>
    <row r="271" s="2" customFormat="1">
      <c r="A271" s="38"/>
      <c r="B271" s="39"/>
      <c r="C271" s="40"/>
      <c r="D271" s="240" t="s">
        <v>171</v>
      </c>
      <c r="E271" s="40"/>
      <c r="F271" s="241" t="s">
        <v>484</v>
      </c>
      <c r="G271" s="40"/>
      <c r="H271" s="40"/>
      <c r="I271" s="228"/>
      <c r="J271" s="40"/>
      <c r="K271" s="40"/>
      <c r="L271" s="44"/>
      <c r="M271" s="229"/>
      <c r="N271" s="230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171</v>
      </c>
      <c r="AU271" s="17" t="s">
        <v>83</v>
      </c>
    </row>
    <row r="272" s="2" customFormat="1" ht="16.5" customHeight="1">
      <c r="A272" s="38"/>
      <c r="B272" s="39"/>
      <c r="C272" s="231" t="s">
        <v>485</v>
      </c>
      <c r="D272" s="231" t="s">
        <v>166</v>
      </c>
      <c r="E272" s="232" t="s">
        <v>486</v>
      </c>
      <c r="F272" s="233" t="s">
        <v>487</v>
      </c>
      <c r="G272" s="234" t="s">
        <v>182</v>
      </c>
      <c r="H272" s="235">
        <v>35.399999999999999</v>
      </c>
      <c r="I272" s="236"/>
      <c r="J272" s="237">
        <f>ROUND(I272*H272,2)</f>
        <v>0</v>
      </c>
      <c r="K272" s="233" t="s">
        <v>156</v>
      </c>
      <c r="L272" s="44"/>
      <c r="M272" s="238" t="s">
        <v>19</v>
      </c>
      <c r="N272" s="239" t="s">
        <v>44</v>
      </c>
      <c r="O272" s="84"/>
      <c r="P272" s="222">
        <f>O272*H272</f>
        <v>0</v>
      </c>
      <c r="Q272" s="222">
        <v>3.0000000000000001E-05</v>
      </c>
      <c r="R272" s="222">
        <f>Q272*H272</f>
        <v>0.001062</v>
      </c>
      <c r="S272" s="222">
        <v>0</v>
      </c>
      <c r="T272" s="223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4" t="s">
        <v>264</v>
      </c>
      <c r="AT272" s="224" t="s">
        <v>166</v>
      </c>
      <c r="AU272" s="224" t="s">
        <v>83</v>
      </c>
      <c r="AY272" s="17" t="s">
        <v>148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7" t="s">
        <v>81</v>
      </c>
      <c r="BK272" s="225">
        <f>ROUND(I272*H272,2)</f>
        <v>0</v>
      </c>
      <c r="BL272" s="17" t="s">
        <v>264</v>
      </c>
      <c r="BM272" s="224" t="s">
        <v>488</v>
      </c>
    </row>
    <row r="273" s="2" customFormat="1">
      <c r="A273" s="38"/>
      <c r="B273" s="39"/>
      <c r="C273" s="40"/>
      <c r="D273" s="226" t="s">
        <v>160</v>
      </c>
      <c r="E273" s="40"/>
      <c r="F273" s="227" t="s">
        <v>489</v>
      </c>
      <c r="G273" s="40"/>
      <c r="H273" s="40"/>
      <c r="I273" s="228"/>
      <c r="J273" s="40"/>
      <c r="K273" s="40"/>
      <c r="L273" s="44"/>
      <c r="M273" s="229"/>
      <c r="N273" s="230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160</v>
      </c>
      <c r="AU273" s="17" t="s">
        <v>83</v>
      </c>
    </row>
    <row r="274" s="2" customFormat="1">
      <c r="A274" s="38"/>
      <c r="B274" s="39"/>
      <c r="C274" s="40"/>
      <c r="D274" s="240" t="s">
        <v>171</v>
      </c>
      <c r="E274" s="40"/>
      <c r="F274" s="241" t="s">
        <v>490</v>
      </c>
      <c r="G274" s="40"/>
      <c r="H274" s="40"/>
      <c r="I274" s="228"/>
      <c r="J274" s="40"/>
      <c r="K274" s="40"/>
      <c r="L274" s="44"/>
      <c r="M274" s="229"/>
      <c r="N274" s="230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171</v>
      </c>
      <c r="AU274" s="17" t="s">
        <v>83</v>
      </c>
    </row>
    <row r="275" s="2" customFormat="1" ht="21.75" customHeight="1">
      <c r="A275" s="38"/>
      <c r="B275" s="39"/>
      <c r="C275" s="231" t="s">
        <v>491</v>
      </c>
      <c r="D275" s="231" t="s">
        <v>166</v>
      </c>
      <c r="E275" s="232" t="s">
        <v>492</v>
      </c>
      <c r="F275" s="233" t="s">
        <v>493</v>
      </c>
      <c r="G275" s="234" t="s">
        <v>182</v>
      </c>
      <c r="H275" s="235">
        <v>35.399999999999999</v>
      </c>
      <c r="I275" s="236"/>
      <c r="J275" s="237">
        <f>ROUND(I275*H275,2)</f>
        <v>0</v>
      </c>
      <c r="K275" s="233" t="s">
        <v>156</v>
      </c>
      <c r="L275" s="44"/>
      <c r="M275" s="238" t="s">
        <v>19</v>
      </c>
      <c r="N275" s="239" t="s">
        <v>44</v>
      </c>
      <c r="O275" s="84"/>
      <c r="P275" s="222">
        <f>O275*H275</f>
        <v>0</v>
      </c>
      <c r="Q275" s="222">
        <v>0.014999999999999999</v>
      </c>
      <c r="R275" s="222">
        <f>Q275*H275</f>
        <v>0.53099999999999992</v>
      </c>
      <c r="S275" s="222">
        <v>0</v>
      </c>
      <c r="T275" s="223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4" t="s">
        <v>264</v>
      </c>
      <c r="AT275" s="224" t="s">
        <v>166</v>
      </c>
      <c r="AU275" s="224" t="s">
        <v>83</v>
      </c>
      <c r="AY275" s="17" t="s">
        <v>148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7" t="s">
        <v>81</v>
      </c>
      <c r="BK275" s="225">
        <f>ROUND(I275*H275,2)</f>
        <v>0</v>
      </c>
      <c r="BL275" s="17" t="s">
        <v>264</v>
      </c>
      <c r="BM275" s="224" t="s">
        <v>494</v>
      </c>
    </row>
    <row r="276" s="2" customFormat="1">
      <c r="A276" s="38"/>
      <c r="B276" s="39"/>
      <c r="C276" s="40"/>
      <c r="D276" s="226" t="s">
        <v>160</v>
      </c>
      <c r="E276" s="40"/>
      <c r="F276" s="227" t="s">
        <v>495</v>
      </c>
      <c r="G276" s="40"/>
      <c r="H276" s="40"/>
      <c r="I276" s="228"/>
      <c r="J276" s="40"/>
      <c r="K276" s="40"/>
      <c r="L276" s="44"/>
      <c r="M276" s="229"/>
      <c r="N276" s="230"/>
      <c r="O276" s="84"/>
      <c r="P276" s="84"/>
      <c r="Q276" s="84"/>
      <c r="R276" s="84"/>
      <c r="S276" s="84"/>
      <c r="T276" s="85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160</v>
      </c>
      <c r="AU276" s="17" t="s">
        <v>83</v>
      </c>
    </row>
    <row r="277" s="2" customFormat="1">
      <c r="A277" s="38"/>
      <c r="B277" s="39"/>
      <c r="C277" s="40"/>
      <c r="D277" s="240" t="s">
        <v>171</v>
      </c>
      <c r="E277" s="40"/>
      <c r="F277" s="241" t="s">
        <v>496</v>
      </c>
      <c r="G277" s="40"/>
      <c r="H277" s="40"/>
      <c r="I277" s="228"/>
      <c r="J277" s="40"/>
      <c r="K277" s="40"/>
      <c r="L277" s="44"/>
      <c r="M277" s="229"/>
      <c r="N277" s="230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171</v>
      </c>
      <c r="AU277" s="17" t="s">
        <v>83</v>
      </c>
    </row>
    <row r="278" s="2" customFormat="1" ht="16.5" customHeight="1">
      <c r="A278" s="38"/>
      <c r="B278" s="39"/>
      <c r="C278" s="231" t="s">
        <v>497</v>
      </c>
      <c r="D278" s="231" t="s">
        <v>166</v>
      </c>
      <c r="E278" s="232" t="s">
        <v>498</v>
      </c>
      <c r="F278" s="233" t="s">
        <v>499</v>
      </c>
      <c r="G278" s="234" t="s">
        <v>182</v>
      </c>
      <c r="H278" s="235">
        <v>32.100000000000001</v>
      </c>
      <c r="I278" s="236"/>
      <c r="J278" s="237">
        <f>ROUND(I278*H278,2)</f>
        <v>0</v>
      </c>
      <c r="K278" s="233" t="s">
        <v>156</v>
      </c>
      <c r="L278" s="44"/>
      <c r="M278" s="238" t="s">
        <v>19</v>
      </c>
      <c r="N278" s="239" t="s">
        <v>44</v>
      </c>
      <c r="O278" s="84"/>
      <c r="P278" s="222">
        <f>O278*H278</f>
        <v>0</v>
      </c>
      <c r="Q278" s="222">
        <v>0</v>
      </c>
      <c r="R278" s="222">
        <f>Q278*H278</f>
        <v>0</v>
      </c>
      <c r="S278" s="222">
        <v>0.0030000000000000001</v>
      </c>
      <c r="T278" s="223">
        <f>S278*H278</f>
        <v>0.096300000000000011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4" t="s">
        <v>264</v>
      </c>
      <c r="AT278" s="224" t="s">
        <v>166</v>
      </c>
      <c r="AU278" s="224" t="s">
        <v>83</v>
      </c>
      <c r="AY278" s="17" t="s">
        <v>148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17" t="s">
        <v>81</v>
      </c>
      <c r="BK278" s="225">
        <f>ROUND(I278*H278,2)</f>
        <v>0</v>
      </c>
      <c r="BL278" s="17" t="s">
        <v>264</v>
      </c>
      <c r="BM278" s="224" t="s">
        <v>500</v>
      </c>
    </row>
    <row r="279" s="2" customFormat="1">
      <c r="A279" s="38"/>
      <c r="B279" s="39"/>
      <c r="C279" s="40"/>
      <c r="D279" s="226" t="s">
        <v>160</v>
      </c>
      <c r="E279" s="40"/>
      <c r="F279" s="227" t="s">
        <v>501</v>
      </c>
      <c r="G279" s="40"/>
      <c r="H279" s="40"/>
      <c r="I279" s="228"/>
      <c r="J279" s="40"/>
      <c r="K279" s="40"/>
      <c r="L279" s="44"/>
      <c r="M279" s="229"/>
      <c r="N279" s="230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160</v>
      </c>
      <c r="AU279" s="17" t="s">
        <v>83</v>
      </c>
    </row>
    <row r="280" s="2" customFormat="1">
      <c r="A280" s="38"/>
      <c r="B280" s="39"/>
      <c r="C280" s="40"/>
      <c r="D280" s="240" t="s">
        <v>171</v>
      </c>
      <c r="E280" s="40"/>
      <c r="F280" s="241" t="s">
        <v>502</v>
      </c>
      <c r="G280" s="40"/>
      <c r="H280" s="40"/>
      <c r="I280" s="228"/>
      <c r="J280" s="40"/>
      <c r="K280" s="40"/>
      <c r="L280" s="44"/>
      <c r="M280" s="229"/>
      <c r="N280" s="230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171</v>
      </c>
      <c r="AU280" s="17" t="s">
        <v>83</v>
      </c>
    </row>
    <row r="281" s="2" customFormat="1" ht="16.5" customHeight="1">
      <c r="A281" s="38"/>
      <c r="B281" s="39"/>
      <c r="C281" s="231" t="s">
        <v>503</v>
      </c>
      <c r="D281" s="231" t="s">
        <v>166</v>
      </c>
      <c r="E281" s="232" t="s">
        <v>504</v>
      </c>
      <c r="F281" s="233" t="s">
        <v>505</v>
      </c>
      <c r="G281" s="234" t="s">
        <v>182</v>
      </c>
      <c r="H281" s="235">
        <v>35.399999999999999</v>
      </c>
      <c r="I281" s="236"/>
      <c r="J281" s="237">
        <f>ROUND(I281*H281,2)</f>
        <v>0</v>
      </c>
      <c r="K281" s="233" t="s">
        <v>156</v>
      </c>
      <c r="L281" s="44"/>
      <c r="M281" s="238" t="s">
        <v>19</v>
      </c>
      <c r="N281" s="239" t="s">
        <v>44</v>
      </c>
      <c r="O281" s="84"/>
      <c r="P281" s="222">
        <f>O281*H281</f>
        <v>0</v>
      </c>
      <c r="Q281" s="222">
        <v>0.00040000000000000002</v>
      </c>
      <c r="R281" s="222">
        <f>Q281*H281</f>
        <v>0.014160000000000001</v>
      </c>
      <c r="S281" s="222">
        <v>0</v>
      </c>
      <c r="T281" s="223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4" t="s">
        <v>264</v>
      </c>
      <c r="AT281" s="224" t="s">
        <v>166</v>
      </c>
      <c r="AU281" s="224" t="s">
        <v>83</v>
      </c>
      <c r="AY281" s="17" t="s">
        <v>148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7" t="s">
        <v>81</v>
      </c>
      <c r="BK281" s="225">
        <f>ROUND(I281*H281,2)</f>
        <v>0</v>
      </c>
      <c r="BL281" s="17" t="s">
        <v>264</v>
      </c>
      <c r="BM281" s="224" t="s">
        <v>506</v>
      </c>
    </row>
    <row r="282" s="2" customFormat="1">
      <c r="A282" s="38"/>
      <c r="B282" s="39"/>
      <c r="C282" s="40"/>
      <c r="D282" s="226" t="s">
        <v>160</v>
      </c>
      <c r="E282" s="40"/>
      <c r="F282" s="227" t="s">
        <v>507</v>
      </c>
      <c r="G282" s="40"/>
      <c r="H282" s="40"/>
      <c r="I282" s="228"/>
      <c r="J282" s="40"/>
      <c r="K282" s="40"/>
      <c r="L282" s="44"/>
      <c r="M282" s="229"/>
      <c r="N282" s="230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160</v>
      </c>
      <c r="AU282" s="17" t="s">
        <v>83</v>
      </c>
    </row>
    <row r="283" s="2" customFormat="1">
      <c r="A283" s="38"/>
      <c r="B283" s="39"/>
      <c r="C283" s="40"/>
      <c r="D283" s="240" t="s">
        <v>171</v>
      </c>
      <c r="E283" s="40"/>
      <c r="F283" s="241" t="s">
        <v>508</v>
      </c>
      <c r="G283" s="40"/>
      <c r="H283" s="40"/>
      <c r="I283" s="228"/>
      <c r="J283" s="40"/>
      <c r="K283" s="40"/>
      <c r="L283" s="44"/>
      <c r="M283" s="229"/>
      <c r="N283" s="230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171</v>
      </c>
      <c r="AU283" s="17" t="s">
        <v>83</v>
      </c>
    </row>
    <row r="284" s="2" customFormat="1" ht="16.5" customHeight="1">
      <c r="A284" s="38"/>
      <c r="B284" s="39"/>
      <c r="C284" s="212" t="s">
        <v>509</v>
      </c>
      <c r="D284" s="212" t="s">
        <v>152</v>
      </c>
      <c r="E284" s="213" t="s">
        <v>510</v>
      </c>
      <c r="F284" s="214" t="s">
        <v>511</v>
      </c>
      <c r="G284" s="215" t="s">
        <v>182</v>
      </c>
      <c r="H284" s="216">
        <v>42.479999999999997</v>
      </c>
      <c r="I284" s="217"/>
      <c r="J284" s="218">
        <f>ROUND(I284*H284,2)</f>
        <v>0</v>
      </c>
      <c r="K284" s="214" t="s">
        <v>156</v>
      </c>
      <c r="L284" s="219"/>
      <c r="M284" s="220" t="s">
        <v>19</v>
      </c>
      <c r="N284" s="221" t="s">
        <v>44</v>
      </c>
      <c r="O284" s="84"/>
      <c r="P284" s="222">
        <f>O284*H284</f>
        <v>0</v>
      </c>
      <c r="Q284" s="222">
        <v>0.0025999999999999999</v>
      </c>
      <c r="R284" s="222">
        <f>Q284*H284</f>
        <v>0.11044799999999999</v>
      </c>
      <c r="S284" s="222">
        <v>0</v>
      </c>
      <c r="T284" s="223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4" t="s">
        <v>300</v>
      </c>
      <c r="AT284" s="224" t="s">
        <v>152</v>
      </c>
      <c r="AU284" s="224" t="s">
        <v>83</v>
      </c>
      <c r="AY284" s="17" t="s">
        <v>148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17" t="s">
        <v>81</v>
      </c>
      <c r="BK284" s="225">
        <f>ROUND(I284*H284,2)</f>
        <v>0</v>
      </c>
      <c r="BL284" s="17" t="s">
        <v>264</v>
      </c>
      <c r="BM284" s="224" t="s">
        <v>512</v>
      </c>
    </row>
    <row r="285" s="2" customFormat="1">
      <c r="A285" s="38"/>
      <c r="B285" s="39"/>
      <c r="C285" s="40"/>
      <c r="D285" s="226" t="s">
        <v>160</v>
      </c>
      <c r="E285" s="40"/>
      <c r="F285" s="227" t="s">
        <v>513</v>
      </c>
      <c r="G285" s="40"/>
      <c r="H285" s="40"/>
      <c r="I285" s="228"/>
      <c r="J285" s="40"/>
      <c r="K285" s="40"/>
      <c r="L285" s="44"/>
      <c r="M285" s="229"/>
      <c r="N285" s="230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160</v>
      </c>
      <c r="AU285" s="17" t="s">
        <v>83</v>
      </c>
    </row>
    <row r="286" s="13" customFormat="1">
      <c r="A286" s="13"/>
      <c r="B286" s="242"/>
      <c r="C286" s="243"/>
      <c r="D286" s="226" t="s">
        <v>204</v>
      </c>
      <c r="E286" s="244" t="s">
        <v>19</v>
      </c>
      <c r="F286" s="245" t="s">
        <v>514</v>
      </c>
      <c r="G286" s="243"/>
      <c r="H286" s="246">
        <v>42.479999999999997</v>
      </c>
      <c r="I286" s="247"/>
      <c r="J286" s="243"/>
      <c r="K286" s="243"/>
      <c r="L286" s="248"/>
      <c r="M286" s="249"/>
      <c r="N286" s="250"/>
      <c r="O286" s="250"/>
      <c r="P286" s="250"/>
      <c r="Q286" s="250"/>
      <c r="R286" s="250"/>
      <c r="S286" s="250"/>
      <c r="T286" s="25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2" t="s">
        <v>204</v>
      </c>
      <c r="AU286" s="252" t="s">
        <v>83</v>
      </c>
      <c r="AV286" s="13" t="s">
        <v>83</v>
      </c>
      <c r="AW286" s="13" t="s">
        <v>33</v>
      </c>
      <c r="AX286" s="13" t="s">
        <v>81</v>
      </c>
      <c r="AY286" s="252" t="s">
        <v>148</v>
      </c>
    </row>
    <row r="287" s="2" customFormat="1" ht="16.5" customHeight="1">
      <c r="A287" s="38"/>
      <c r="B287" s="39"/>
      <c r="C287" s="231" t="s">
        <v>515</v>
      </c>
      <c r="D287" s="231" t="s">
        <v>166</v>
      </c>
      <c r="E287" s="232" t="s">
        <v>516</v>
      </c>
      <c r="F287" s="233" t="s">
        <v>517</v>
      </c>
      <c r="G287" s="234" t="s">
        <v>253</v>
      </c>
      <c r="H287" s="235">
        <v>45</v>
      </c>
      <c r="I287" s="236"/>
      <c r="J287" s="237">
        <f>ROUND(I287*H287,2)</f>
        <v>0</v>
      </c>
      <c r="K287" s="233" t="s">
        <v>156</v>
      </c>
      <c r="L287" s="44"/>
      <c r="M287" s="238" t="s">
        <v>19</v>
      </c>
      <c r="N287" s="239" t="s">
        <v>44</v>
      </c>
      <c r="O287" s="84"/>
      <c r="P287" s="222">
        <f>O287*H287</f>
        <v>0</v>
      </c>
      <c r="Q287" s="222">
        <v>5.0000000000000002E-05</v>
      </c>
      <c r="R287" s="222">
        <f>Q287*H287</f>
        <v>0.0022500000000000003</v>
      </c>
      <c r="S287" s="222">
        <v>0</v>
      </c>
      <c r="T287" s="223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4" t="s">
        <v>264</v>
      </c>
      <c r="AT287" s="224" t="s">
        <v>166</v>
      </c>
      <c r="AU287" s="224" t="s">
        <v>83</v>
      </c>
      <c r="AY287" s="17" t="s">
        <v>148</v>
      </c>
      <c r="BE287" s="225">
        <f>IF(N287="základní",J287,0)</f>
        <v>0</v>
      </c>
      <c r="BF287" s="225">
        <f>IF(N287="snížená",J287,0)</f>
        <v>0</v>
      </c>
      <c r="BG287" s="225">
        <f>IF(N287="zákl. přenesená",J287,0)</f>
        <v>0</v>
      </c>
      <c r="BH287" s="225">
        <f>IF(N287="sníž. přenesená",J287,0)</f>
        <v>0</v>
      </c>
      <c r="BI287" s="225">
        <f>IF(N287="nulová",J287,0)</f>
        <v>0</v>
      </c>
      <c r="BJ287" s="17" t="s">
        <v>81</v>
      </c>
      <c r="BK287" s="225">
        <f>ROUND(I287*H287,2)</f>
        <v>0</v>
      </c>
      <c r="BL287" s="17" t="s">
        <v>264</v>
      </c>
      <c r="BM287" s="224" t="s">
        <v>518</v>
      </c>
    </row>
    <row r="288" s="2" customFormat="1">
      <c r="A288" s="38"/>
      <c r="B288" s="39"/>
      <c r="C288" s="40"/>
      <c r="D288" s="226" t="s">
        <v>160</v>
      </c>
      <c r="E288" s="40"/>
      <c r="F288" s="227" t="s">
        <v>519</v>
      </c>
      <c r="G288" s="40"/>
      <c r="H288" s="40"/>
      <c r="I288" s="228"/>
      <c r="J288" s="40"/>
      <c r="K288" s="40"/>
      <c r="L288" s="44"/>
      <c r="M288" s="229"/>
      <c r="N288" s="230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160</v>
      </c>
      <c r="AU288" s="17" t="s">
        <v>83</v>
      </c>
    </row>
    <row r="289" s="2" customFormat="1">
      <c r="A289" s="38"/>
      <c r="B289" s="39"/>
      <c r="C289" s="40"/>
      <c r="D289" s="240" t="s">
        <v>171</v>
      </c>
      <c r="E289" s="40"/>
      <c r="F289" s="241" t="s">
        <v>520</v>
      </c>
      <c r="G289" s="40"/>
      <c r="H289" s="40"/>
      <c r="I289" s="228"/>
      <c r="J289" s="40"/>
      <c r="K289" s="40"/>
      <c r="L289" s="44"/>
      <c r="M289" s="229"/>
      <c r="N289" s="230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171</v>
      </c>
      <c r="AU289" s="17" t="s">
        <v>83</v>
      </c>
    </row>
    <row r="290" s="2" customFormat="1" ht="16.5" customHeight="1">
      <c r="A290" s="38"/>
      <c r="B290" s="39"/>
      <c r="C290" s="231" t="s">
        <v>521</v>
      </c>
      <c r="D290" s="231" t="s">
        <v>166</v>
      </c>
      <c r="E290" s="232" t="s">
        <v>522</v>
      </c>
      <c r="F290" s="233" t="s">
        <v>523</v>
      </c>
      <c r="G290" s="234" t="s">
        <v>155</v>
      </c>
      <c r="H290" s="235">
        <v>12</v>
      </c>
      <c r="I290" s="236"/>
      <c r="J290" s="237">
        <f>ROUND(I290*H290,2)</f>
        <v>0</v>
      </c>
      <c r="K290" s="233" t="s">
        <v>156</v>
      </c>
      <c r="L290" s="44"/>
      <c r="M290" s="238" t="s">
        <v>19</v>
      </c>
      <c r="N290" s="239" t="s">
        <v>44</v>
      </c>
      <c r="O290" s="84"/>
      <c r="P290" s="222">
        <f>O290*H290</f>
        <v>0</v>
      </c>
      <c r="Q290" s="222">
        <v>3.0000000000000001E-05</v>
      </c>
      <c r="R290" s="222">
        <f>Q290*H290</f>
        <v>0.00036000000000000002</v>
      </c>
      <c r="S290" s="222">
        <v>0</v>
      </c>
      <c r="T290" s="223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4" t="s">
        <v>264</v>
      </c>
      <c r="AT290" s="224" t="s">
        <v>166</v>
      </c>
      <c r="AU290" s="224" t="s">
        <v>83</v>
      </c>
      <c r="AY290" s="17" t="s">
        <v>148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17" t="s">
        <v>81</v>
      </c>
      <c r="BK290" s="225">
        <f>ROUND(I290*H290,2)</f>
        <v>0</v>
      </c>
      <c r="BL290" s="17" t="s">
        <v>264</v>
      </c>
      <c r="BM290" s="224" t="s">
        <v>524</v>
      </c>
    </row>
    <row r="291" s="2" customFormat="1">
      <c r="A291" s="38"/>
      <c r="B291" s="39"/>
      <c r="C291" s="40"/>
      <c r="D291" s="226" t="s">
        <v>160</v>
      </c>
      <c r="E291" s="40"/>
      <c r="F291" s="227" t="s">
        <v>525</v>
      </c>
      <c r="G291" s="40"/>
      <c r="H291" s="40"/>
      <c r="I291" s="228"/>
      <c r="J291" s="40"/>
      <c r="K291" s="40"/>
      <c r="L291" s="44"/>
      <c r="M291" s="229"/>
      <c r="N291" s="230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160</v>
      </c>
      <c r="AU291" s="17" t="s">
        <v>83</v>
      </c>
    </row>
    <row r="292" s="2" customFormat="1">
      <c r="A292" s="38"/>
      <c r="B292" s="39"/>
      <c r="C292" s="40"/>
      <c r="D292" s="240" t="s">
        <v>171</v>
      </c>
      <c r="E292" s="40"/>
      <c r="F292" s="241" t="s">
        <v>526</v>
      </c>
      <c r="G292" s="40"/>
      <c r="H292" s="40"/>
      <c r="I292" s="228"/>
      <c r="J292" s="40"/>
      <c r="K292" s="40"/>
      <c r="L292" s="44"/>
      <c r="M292" s="229"/>
      <c r="N292" s="230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171</v>
      </c>
      <c r="AU292" s="17" t="s">
        <v>83</v>
      </c>
    </row>
    <row r="293" s="2" customFormat="1" ht="16.5" customHeight="1">
      <c r="A293" s="38"/>
      <c r="B293" s="39"/>
      <c r="C293" s="231" t="s">
        <v>527</v>
      </c>
      <c r="D293" s="231" t="s">
        <v>166</v>
      </c>
      <c r="E293" s="232" t="s">
        <v>528</v>
      </c>
      <c r="F293" s="233" t="s">
        <v>529</v>
      </c>
      <c r="G293" s="234" t="s">
        <v>155</v>
      </c>
      <c r="H293" s="235">
        <v>7</v>
      </c>
      <c r="I293" s="236"/>
      <c r="J293" s="237">
        <f>ROUND(I293*H293,2)</f>
        <v>0</v>
      </c>
      <c r="K293" s="233" t="s">
        <v>156</v>
      </c>
      <c r="L293" s="44"/>
      <c r="M293" s="238" t="s">
        <v>19</v>
      </c>
      <c r="N293" s="239" t="s">
        <v>44</v>
      </c>
      <c r="O293" s="84"/>
      <c r="P293" s="222">
        <f>O293*H293</f>
        <v>0</v>
      </c>
      <c r="Q293" s="222">
        <v>3.0000000000000001E-05</v>
      </c>
      <c r="R293" s="222">
        <f>Q293*H293</f>
        <v>0.00021000000000000001</v>
      </c>
      <c r="S293" s="222">
        <v>0</v>
      </c>
      <c r="T293" s="223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4" t="s">
        <v>264</v>
      </c>
      <c r="AT293" s="224" t="s">
        <v>166</v>
      </c>
      <c r="AU293" s="224" t="s">
        <v>83</v>
      </c>
      <c r="AY293" s="17" t="s">
        <v>148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7" t="s">
        <v>81</v>
      </c>
      <c r="BK293" s="225">
        <f>ROUND(I293*H293,2)</f>
        <v>0</v>
      </c>
      <c r="BL293" s="17" t="s">
        <v>264</v>
      </c>
      <c r="BM293" s="224" t="s">
        <v>530</v>
      </c>
    </row>
    <row r="294" s="2" customFormat="1">
      <c r="A294" s="38"/>
      <c r="B294" s="39"/>
      <c r="C294" s="40"/>
      <c r="D294" s="226" t="s">
        <v>160</v>
      </c>
      <c r="E294" s="40"/>
      <c r="F294" s="227" t="s">
        <v>531</v>
      </c>
      <c r="G294" s="40"/>
      <c r="H294" s="40"/>
      <c r="I294" s="228"/>
      <c r="J294" s="40"/>
      <c r="K294" s="40"/>
      <c r="L294" s="44"/>
      <c r="M294" s="229"/>
      <c r="N294" s="230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160</v>
      </c>
      <c r="AU294" s="17" t="s">
        <v>83</v>
      </c>
    </row>
    <row r="295" s="2" customFormat="1">
      <c r="A295" s="38"/>
      <c r="B295" s="39"/>
      <c r="C295" s="40"/>
      <c r="D295" s="240" t="s">
        <v>171</v>
      </c>
      <c r="E295" s="40"/>
      <c r="F295" s="241" t="s">
        <v>532</v>
      </c>
      <c r="G295" s="40"/>
      <c r="H295" s="40"/>
      <c r="I295" s="228"/>
      <c r="J295" s="40"/>
      <c r="K295" s="40"/>
      <c r="L295" s="44"/>
      <c r="M295" s="229"/>
      <c r="N295" s="230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171</v>
      </c>
      <c r="AU295" s="17" t="s">
        <v>83</v>
      </c>
    </row>
    <row r="296" s="2" customFormat="1" ht="16.5" customHeight="1">
      <c r="A296" s="38"/>
      <c r="B296" s="39"/>
      <c r="C296" s="231" t="s">
        <v>533</v>
      </c>
      <c r="D296" s="231" t="s">
        <v>166</v>
      </c>
      <c r="E296" s="232" t="s">
        <v>534</v>
      </c>
      <c r="F296" s="233" t="s">
        <v>535</v>
      </c>
      <c r="G296" s="234" t="s">
        <v>253</v>
      </c>
      <c r="H296" s="235">
        <v>45</v>
      </c>
      <c r="I296" s="236"/>
      <c r="J296" s="237">
        <f>ROUND(I296*H296,2)</f>
        <v>0</v>
      </c>
      <c r="K296" s="233" t="s">
        <v>156</v>
      </c>
      <c r="L296" s="44"/>
      <c r="M296" s="238" t="s">
        <v>19</v>
      </c>
      <c r="N296" s="239" t="s">
        <v>44</v>
      </c>
      <c r="O296" s="84"/>
      <c r="P296" s="222">
        <f>O296*H296</f>
        <v>0</v>
      </c>
      <c r="Q296" s="222">
        <v>1.0000000000000001E-05</v>
      </c>
      <c r="R296" s="222">
        <f>Q296*H296</f>
        <v>0.00045000000000000004</v>
      </c>
      <c r="S296" s="222">
        <v>0</v>
      </c>
      <c r="T296" s="223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4" t="s">
        <v>264</v>
      </c>
      <c r="AT296" s="224" t="s">
        <v>166</v>
      </c>
      <c r="AU296" s="224" t="s">
        <v>83</v>
      </c>
      <c r="AY296" s="17" t="s">
        <v>148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17" t="s">
        <v>81</v>
      </c>
      <c r="BK296" s="225">
        <f>ROUND(I296*H296,2)</f>
        <v>0</v>
      </c>
      <c r="BL296" s="17" t="s">
        <v>264</v>
      </c>
      <c r="BM296" s="224" t="s">
        <v>536</v>
      </c>
    </row>
    <row r="297" s="2" customFormat="1">
      <c r="A297" s="38"/>
      <c r="B297" s="39"/>
      <c r="C297" s="40"/>
      <c r="D297" s="226" t="s">
        <v>160</v>
      </c>
      <c r="E297" s="40"/>
      <c r="F297" s="227" t="s">
        <v>537</v>
      </c>
      <c r="G297" s="40"/>
      <c r="H297" s="40"/>
      <c r="I297" s="228"/>
      <c r="J297" s="40"/>
      <c r="K297" s="40"/>
      <c r="L297" s="44"/>
      <c r="M297" s="229"/>
      <c r="N297" s="230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160</v>
      </c>
      <c r="AU297" s="17" t="s">
        <v>83</v>
      </c>
    </row>
    <row r="298" s="2" customFormat="1">
      <c r="A298" s="38"/>
      <c r="B298" s="39"/>
      <c r="C298" s="40"/>
      <c r="D298" s="240" t="s">
        <v>171</v>
      </c>
      <c r="E298" s="40"/>
      <c r="F298" s="241" t="s">
        <v>538</v>
      </c>
      <c r="G298" s="40"/>
      <c r="H298" s="40"/>
      <c r="I298" s="228"/>
      <c r="J298" s="40"/>
      <c r="K298" s="40"/>
      <c r="L298" s="44"/>
      <c r="M298" s="229"/>
      <c r="N298" s="230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171</v>
      </c>
      <c r="AU298" s="17" t="s">
        <v>83</v>
      </c>
    </row>
    <row r="299" s="2" customFormat="1" ht="16.5" customHeight="1">
      <c r="A299" s="38"/>
      <c r="B299" s="39"/>
      <c r="C299" s="212" t="s">
        <v>539</v>
      </c>
      <c r="D299" s="212" t="s">
        <v>152</v>
      </c>
      <c r="E299" s="213" t="s">
        <v>540</v>
      </c>
      <c r="F299" s="214" t="s">
        <v>541</v>
      </c>
      <c r="G299" s="215" t="s">
        <v>253</v>
      </c>
      <c r="H299" s="216">
        <v>45</v>
      </c>
      <c r="I299" s="217"/>
      <c r="J299" s="218">
        <f>ROUND(I299*H299,2)</f>
        <v>0</v>
      </c>
      <c r="K299" s="214" t="s">
        <v>156</v>
      </c>
      <c r="L299" s="219"/>
      <c r="M299" s="220" t="s">
        <v>19</v>
      </c>
      <c r="N299" s="221" t="s">
        <v>44</v>
      </c>
      <c r="O299" s="84"/>
      <c r="P299" s="222">
        <f>O299*H299</f>
        <v>0</v>
      </c>
      <c r="Q299" s="222">
        <v>0.00023000000000000001</v>
      </c>
      <c r="R299" s="222">
        <f>Q299*H299</f>
        <v>0.01035</v>
      </c>
      <c r="S299" s="222">
        <v>0</v>
      </c>
      <c r="T299" s="223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4" t="s">
        <v>300</v>
      </c>
      <c r="AT299" s="224" t="s">
        <v>152</v>
      </c>
      <c r="AU299" s="224" t="s">
        <v>83</v>
      </c>
      <c r="AY299" s="17" t="s">
        <v>148</v>
      </c>
      <c r="BE299" s="225">
        <f>IF(N299="základní",J299,0)</f>
        <v>0</v>
      </c>
      <c r="BF299" s="225">
        <f>IF(N299="snížená",J299,0)</f>
        <v>0</v>
      </c>
      <c r="BG299" s="225">
        <f>IF(N299="zákl. přenesená",J299,0)</f>
        <v>0</v>
      </c>
      <c r="BH299" s="225">
        <f>IF(N299="sníž. přenesená",J299,0)</f>
        <v>0</v>
      </c>
      <c r="BI299" s="225">
        <f>IF(N299="nulová",J299,0)</f>
        <v>0</v>
      </c>
      <c r="BJ299" s="17" t="s">
        <v>81</v>
      </c>
      <c r="BK299" s="225">
        <f>ROUND(I299*H299,2)</f>
        <v>0</v>
      </c>
      <c r="BL299" s="17" t="s">
        <v>264</v>
      </c>
      <c r="BM299" s="224" t="s">
        <v>542</v>
      </c>
    </row>
    <row r="300" s="2" customFormat="1">
      <c r="A300" s="38"/>
      <c r="B300" s="39"/>
      <c r="C300" s="40"/>
      <c r="D300" s="226" t="s">
        <v>160</v>
      </c>
      <c r="E300" s="40"/>
      <c r="F300" s="227" t="s">
        <v>541</v>
      </c>
      <c r="G300" s="40"/>
      <c r="H300" s="40"/>
      <c r="I300" s="228"/>
      <c r="J300" s="40"/>
      <c r="K300" s="40"/>
      <c r="L300" s="44"/>
      <c r="M300" s="229"/>
      <c r="N300" s="230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160</v>
      </c>
      <c r="AU300" s="17" t="s">
        <v>83</v>
      </c>
    </row>
    <row r="301" s="2" customFormat="1" ht="16.5" customHeight="1">
      <c r="A301" s="38"/>
      <c r="B301" s="39"/>
      <c r="C301" s="231" t="s">
        <v>543</v>
      </c>
      <c r="D301" s="231" t="s">
        <v>166</v>
      </c>
      <c r="E301" s="232" t="s">
        <v>544</v>
      </c>
      <c r="F301" s="233" t="s">
        <v>545</v>
      </c>
      <c r="G301" s="234" t="s">
        <v>260</v>
      </c>
      <c r="H301" s="235">
        <v>0.80000000000000004</v>
      </c>
      <c r="I301" s="236"/>
      <c r="J301" s="237">
        <f>ROUND(I301*H301,2)</f>
        <v>0</v>
      </c>
      <c r="K301" s="233" t="s">
        <v>156</v>
      </c>
      <c r="L301" s="44"/>
      <c r="M301" s="238" t="s">
        <v>19</v>
      </c>
      <c r="N301" s="239" t="s">
        <v>44</v>
      </c>
      <c r="O301" s="84"/>
      <c r="P301" s="222">
        <f>O301*H301</f>
        <v>0</v>
      </c>
      <c r="Q301" s="222">
        <v>0</v>
      </c>
      <c r="R301" s="222">
        <f>Q301*H301</f>
        <v>0</v>
      </c>
      <c r="S301" s="222">
        <v>0</v>
      </c>
      <c r="T301" s="223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4" t="s">
        <v>264</v>
      </c>
      <c r="AT301" s="224" t="s">
        <v>166</v>
      </c>
      <c r="AU301" s="224" t="s">
        <v>83</v>
      </c>
      <c r="AY301" s="17" t="s">
        <v>148</v>
      </c>
      <c r="BE301" s="225">
        <f>IF(N301="základní",J301,0)</f>
        <v>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17" t="s">
        <v>81</v>
      </c>
      <c r="BK301" s="225">
        <f>ROUND(I301*H301,2)</f>
        <v>0</v>
      </c>
      <c r="BL301" s="17" t="s">
        <v>264</v>
      </c>
      <c r="BM301" s="224" t="s">
        <v>546</v>
      </c>
    </row>
    <row r="302" s="2" customFormat="1">
      <c r="A302" s="38"/>
      <c r="B302" s="39"/>
      <c r="C302" s="40"/>
      <c r="D302" s="226" t="s">
        <v>160</v>
      </c>
      <c r="E302" s="40"/>
      <c r="F302" s="227" t="s">
        <v>547</v>
      </c>
      <c r="G302" s="40"/>
      <c r="H302" s="40"/>
      <c r="I302" s="228"/>
      <c r="J302" s="40"/>
      <c r="K302" s="40"/>
      <c r="L302" s="44"/>
      <c r="M302" s="229"/>
      <c r="N302" s="230"/>
      <c r="O302" s="84"/>
      <c r="P302" s="84"/>
      <c r="Q302" s="84"/>
      <c r="R302" s="84"/>
      <c r="S302" s="84"/>
      <c r="T302" s="85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160</v>
      </c>
      <c r="AU302" s="17" t="s">
        <v>83</v>
      </c>
    </row>
    <row r="303" s="2" customFormat="1">
      <c r="A303" s="38"/>
      <c r="B303" s="39"/>
      <c r="C303" s="40"/>
      <c r="D303" s="240" t="s">
        <v>171</v>
      </c>
      <c r="E303" s="40"/>
      <c r="F303" s="241" t="s">
        <v>548</v>
      </c>
      <c r="G303" s="40"/>
      <c r="H303" s="40"/>
      <c r="I303" s="228"/>
      <c r="J303" s="40"/>
      <c r="K303" s="40"/>
      <c r="L303" s="44"/>
      <c r="M303" s="229"/>
      <c r="N303" s="230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171</v>
      </c>
      <c r="AU303" s="17" t="s">
        <v>83</v>
      </c>
    </row>
    <row r="304" s="12" customFormat="1" ht="22.8" customHeight="1">
      <c r="A304" s="12"/>
      <c r="B304" s="196"/>
      <c r="C304" s="197"/>
      <c r="D304" s="198" t="s">
        <v>72</v>
      </c>
      <c r="E304" s="210" t="s">
        <v>549</v>
      </c>
      <c r="F304" s="210" t="s">
        <v>550</v>
      </c>
      <c r="G304" s="197"/>
      <c r="H304" s="197"/>
      <c r="I304" s="200"/>
      <c r="J304" s="211">
        <f>BK304</f>
        <v>0</v>
      </c>
      <c r="K304" s="197"/>
      <c r="L304" s="202"/>
      <c r="M304" s="203"/>
      <c r="N304" s="204"/>
      <c r="O304" s="204"/>
      <c r="P304" s="205">
        <f>SUM(P305:P340)</f>
        <v>0</v>
      </c>
      <c r="Q304" s="204"/>
      <c r="R304" s="205">
        <f>SUM(R305:R340)</f>
        <v>0.85796199999999989</v>
      </c>
      <c r="S304" s="204"/>
      <c r="T304" s="206">
        <f>SUM(T305:T340)</f>
        <v>3.6675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07" t="s">
        <v>83</v>
      </c>
      <c r="AT304" s="208" t="s">
        <v>72</v>
      </c>
      <c r="AU304" s="208" t="s">
        <v>81</v>
      </c>
      <c r="AY304" s="207" t="s">
        <v>148</v>
      </c>
      <c r="BK304" s="209">
        <f>SUM(BK305:BK340)</f>
        <v>0</v>
      </c>
    </row>
    <row r="305" s="2" customFormat="1" ht="16.5" customHeight="1">
      <c r="A305" s="38"/>
      <c r="B305" s="39"/>
      <c r="C305" s="231" t="s">
        <v>551</v>
      </c>
      <c r="D305" s="231" t="s">
        <v>166</v>
      </c>
      <c r="E305" s="232" t="s">
        <v>552</v>
      </c>
      <c r="F305" s="233" t="s">
        <v>553</v>
      </c>
      <c r="G305" s="234" t="s">
        <v>182</v>
      </c>
      <c r="H305" s="235">
        <v>17.399999999999999</v>
      </c>
      <c r="I305" s="236"/>
      <c r="J305" s="237">
        <f>ROUND(I305*H305,2)</f>
        <v>0</v>
      </c>
      <c r="K305" s="233" t="s">
        <v>156</v>
      </c>
      <c r="L305" s="44"/>
      <c r="M305" s="238" t="s">
        <v>19</v>
      </c>
      <c r="N305" s="239" t="s">
        <v>44</v>
      </c>
      <c r="O305" s="84"/>
      <c r="P305" s="222">
        <f>O305*H305</f>
        <v>0</v>
      </c>
      <c r="Q305" s="222">
        <v>0.00029999999999999997</v>
      </c>
      <c r="R305" s="222">
        <f>Q305*H305</f>
        <v>0.0052199999999999989</v>
      </c>
      <c r="S305" s="222">
        <v>0</v>
      </c>
      <c r="T305" s="223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4" t="s">
        <v>264</v>
      </c>
      <c r="AT305" s="224" t="s">
        <v>166</v>
      </c>
      <c r="AU305" s="224" t="s">
        <v>83</v>
      </c>
      <c r="AY305" s="17" t="s">
        <v>148</v>
      </c>
      <c r="BE305" s="225">
        <f>IF(N305="základní",J305,0)</f>
        <v>0</v>
      </c>
      <c r="BF305" s="225">
        <f>IF(N305="snížená",J305,0)</f>
        <v>0</v>
      </c>
      <c r="BG305" s="225">
        <f>IF(N305="zákl. přenesená",J305,0)</f>
        <v>0</v>
      </c>
      <c r="BH305" s="225">
        <f>IF(N305="sníž. přenesená",J305,0)</f>
        <v>0</v>
      </c>
      <c r="BI305" s="225">
        <f>IF(N305="nulová",J305,0)</f>
        <v>0</v>
      </c>
      <c r="BJ305" s="17" t="s">
        <v>81</v>
      </c>
      <c r="BK305" s="225">
        <f>ROUND(I305*H305,2)</f>
        <v>0</v>
      </c>
      <c r="BL305" s="17" t="s">
        <v>264</v>
      </c>
      <c r="BM305" s="224" t="s">
        <v>554</v>
      </c>
    </row>
    <row r="306" s="2" customFormat="1">
      <c r="A306" s="38"/>
      <c r="B306" s="39"/>
      <c r="C306" s="40"/>
      <c r="D306" s="226" t="s">
        <v>160</v>
      </c>
      <c r="E306" s="40"/>
      <c r="F306" s="227" t="s">
        <v>555</v>
      </c>
      <c r="G306" s="40"/>
      <c r="H306" s="40"/>
      <c r="I306" s="228"/>
      <c r="J306" s="40"/>
      <c r="K306" s="40"/>
      <c r="L306" s="44"/>
      <c r="M306" s="229"/>
      <c r="N306" s="230"/>
      <c r="O306" s="84"/>
      <c r="P306" s="84"/>
      <c r="Q306" s="84"/>
      <c r="R306" s="84"/>
      <c r="S306" s="84"/>
      <c r="T306" s="85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160</v>
      </c>
      <c r="AU306" s="17" t="s">
        <v>83</v>
      </c>
    </row>
    <row r="307" s="2" customFormat="1">
      <c r="A307" s="38"/>
      <c r="B307" s="39"/>
      <c r="C307" s="40"/>
      <c r="D307" s="240" t="s">
        <v>171</v>
      </c>
      <c r="E307" s="40"/>
      <c r="F307" s="241" t="s">
        <v>556</v>
      </c>
      <c r="G307" s="40"/>
      <c r="H307" s="40"/>
      <c r="I307" s="228"/>
      <c r="J307" s="40"/>
      <c r="K307" s="40"/>
      <c r="L307" s="44"/>
      <c r="M307" s="229"/>
      <c r="N307" s="230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171</v>
      </c>
      <c r="AU307" s="17" t="s">
        <v>83</v>
      </c>
    </row>
    <row r="308" s="13" customFormat="1">
      <c r="A308" s="13"/>
      <c r="B308" s="242"/>
      <c r="C308" s="243"/>
      <c r="D308" s="226" t="s">
        <v>204</v>
      </c>
      <c r="E308" s="244" t="s">
        <v>19</v>
      </c>
      <c r="F308" s="245" t="s">
        <v>557</v>
      </c>
      <c r="G308" s="243"/>
      <c r="H308" s="246">
        <v>17.399999999999999</v>
      </c>
      <c r="I308" s="247"/>
      <c r="J308" s="243"/>
      <c r="K308" s="243"/>
      <c r="L308" s="248"/>
      <c r="M308" s="249"/>
      <c r="N308" s="250"/>
      <c r="O308" s="250"/>
      <c r="P308" s="250"/>
      <c r="Q308" s="250"/>
      <c r="R308" s="250"/>
      <c r="S308" s="250"/>
      <c r="T308" s="25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2" t="s">
        <v>204</v>
      </c>
      <c r="AU308" s="252" t="s">
        <v>83</v>
      </c>
      <c r="AV308" s="13" t="s">
        <v>83</v>
      </c>
      <c r="AW308" s="13" t="s">
        <v>33</v>
      </c>
      <c r="AX308" s="13" t="s">
        <v>81</v>
      </c>
      <c r="AY308" s="252" t="s">
        <v>148</v>
      </c>
    </row>
    <row r="309" s="2" customFormat="1" ht="16.5" customHeight="1">
      <c r="A309" s="38"/>
      <c r="B309" s="39"/>
      <c r="C309" s="212" t="s">
        <v>558</v>
      </c>
      <c r="D309" s="212" t="s">
        <v>152</v>
      </c>
      <c r="E309" s="213" t="s">
        <v>559</v>
      </c>
      <c r="F309" s="214" t="s">
        <v>453</v>
      </c>
      <c r="G309" s="215" t="s">
        <v>454</v>
      </c>
      <c r="H309" s="216">
        <v>17.399999999999999</v>
      </c>
      <c r="I309" s="217"/>
      <c r="J309" s="218">
        <f>ROUND(I309*H309,2)</f>
        <v>0</v>
      </c>
      <c r="K309" s="214" t="s">
        <v>156</v>
      </c>
      <c r="L309" s="219"/>
      <c r="M309" s="220" t="s">
        <v>19</v>
      </c>
      <c r="N309" s="221" t="s">
        <v>44</v>
      </c>
      <c r="O309" s="84"/>
      <c r="P309" s="222">
        <f>O309*H309</f>
        <v>0</v>
      </c>
      <c r="Q309" s="222">
        <v>0.001</v>
      </c>
      <c r="R309" s="222">
        <f>Q309*H309</f>
        <v>0.017399999999999999</v>
      </c>
      <c r="S309" s="222">
        <v>0</v>
      </c>
      <c r="T309" s="223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4" t="s">
        <v>300</v>
      </c>
      <c r="AT309" s="224" t="s">
        <v>152</v>
      </c>
      <c r="AU309" s="224" t="s">
        <v>83</v>
      </c>
      <c r="AY309" s="17" t="s">
        <v>148</v>
      </c>
      <c r="BE309" s="225">
        <f>IF(N309="základní",J309,0)</f>
        <v>0</v>
      </c>
      <c r="BF309" s="225">
        <f>IF(N309="snížená",J309,0)</f>
        <v>0</v>
      </c>
      <c r="BG309" s="225">
        <f>IF(N309="zákl. přenesená",J309,0)</f>
        <v>0</v>
      </c>
      <c r="BH309" s="225">
        <f>IF(N309="sníž. přenesená",J309,0)</f>
        <v>0</v>
      </c>
      <c r="BI309" s="225">
        <f>IF(N309="nulová",J309,0)</f>
        <v>0</v>
      </c>
      <c r="BJ309" s="17" t="s">
        <v>81</v>
      </c>
      <c r="BK309" s="225">
        <f>ROUND(I309*H309,2)</f>
        <v>0</v>
      </c>
      <c r="BL309" s="17" t="s">
        <v>264</v>
      </c>
      <c r="BM309" s="224" t="s">
        <v>560</v>
      </c>
    </row>
    <row r="310" s="2" customFormat="1">
      <c r="A310" s="38"/>
      <c r="B310" s="39"/>
      <c r="C310" s="40"/>
      <c r="D310" s="226" t="s">
        <v>160</v>
      </c>
      <c r="E310" s="40"/>
      <c r="F310" s="227" t="s">
        <v>561</v>
      </c>
      <c r="G310" s="40"/>
      <c r="H310" s="40"/>
      <c r="I310" s="228"/>
      <c r="J310" s="40"/>
      <c r="K310" s="40"/>
      <c r="L310" s="44"/>
      <c r="M310" s="229"/>
      <c r="N310" s="230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160</v>
      </c>
      <c r="AU310" s="17" t="s">
        <v>83</v>
      </c>
    </row>
    <row r="311" s="2" customFormat="1" ht="16.5" customHeight="1">
      <c r="A311" s="38"/>
      <c r="B311" s="39"/>
      <c r="C311" s="212" t="s">
        <v>562</v>
      </c>
      <c r="D311" s="212" t="s">
        <v>152</v>
      </c>
      <c r="E311" s="213" t="s">
        <v>461</v>
      </c>
      <c r="F311" s="214" t="s">
        <v>462</v>
      </c>
      <c r="G311" s="215" t="s">
        <v>253</v>
      </c>
      <c r="H311" s="216">
        <v>12</v>
      </c>
      <c r="I311" s="217"/>
      <c r="J311" s="218">
        <f>ROUND(I311*H311,2)</f>
        <v>0</v>
      </c>
      <c r="K311" s="214" t="s">
        <v>156</v>
      </c>
      <c r="L311" s="219"/>
      <c r="M311" s="220" t="s">
        <v>19</v>
      </c>
      <c r="N311" s="221" t="s">
        <v>44</v>
      </c>
      <c r="O311" s="84"/>
      <c r="P311" s="222">
        <f>O311*H311</f>
        <v>0</v>
      </c>
      <c r="Q311" s="222">
        <v>3.0000000000000001E-05</v>
      </c>
      <c r="R311" s="222">
        <f>Q311*H311</f>
        <v>0.00036000000000000002</v>
      </c>
      <c r="S311" s="222">
        <v>0</v>
      </c>
      <c r="T311" s="223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4" t="s">
        <v>300</v>
      </c>
      <c r="AT311" s="224" t="s">
        <v>152</v>
      </c>
      <c r="AU311" s="224" t="s">
        <v>83</v>
      </c>
      <c r="AY311" s="17" t="s">
        <v>148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17" t="s">
        <v>81</v>
      </c>
      <c r="BK311" s="225">
        <f>ROUND(I311*H311,2)</f>
        <v>0</v>
      </c>
      <c r="BL311" s="17" t="s">
        <v>264</v>
      </c>
      <c r="BM311" s="224" t="s">
        <v>563</v>
      </c>
    </row>
    <row r="312" s="2" customFormat="1">
      <c r="A312" s="38"/>
      <c r="B312" s="39"/>
      <c r="C312" s="40"/>
      <c r="D312" s="226" t="s">
        <v>160</v>
      </c>
      <c r="E312" s="40"/>
      <c r="F312" s="227" t="s">
        <v>462</v>
      </c>
      <c r="G312" s="40"/>
      <c r="H312" s="40"/>
      <c r="I312" s="228"/>
      <c r="J312" s="40"/>
      <c r="K312" s="40"/>
      <c r="L312" s="44"/>
      <c r="M312" s="229"/>
      <c r="N312" s="230"/>
      <c r="O312" s="84"/>
      <c r="P312" s="84"/>
      <c r="Q312" s="84"/>
      <c r="R312" s="84"/>
      <c r="S312" s="84"/>
      <c r="T312" s="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160</v>
      </c>
      <c r="AU312" s="17" t="s">
        <v>83</v>
      </c>
    </row>
    <row r="313" s="2" customFormat="1" ht="16.5" customHeight="1">
      <c r="A313" s="38"/>
      <c r="B313" s="39"/>
      <c r="C313" s="231" t="s">
        <v>564</v>
      </c>
      <c r="D313" s="231" t="s">
        <v>166</v>
      </c>
      <c r="E313" s="232" t="s">
        <v>565</v>
      </c>
      <c r="F313" s="233" t="s">
        <v>566</v>
      </c>
      <c r="G313" s="234" t="s">
        <v>182</v>
      </c>
      <c r="H313" s="235">
        <v>17.399999999999999</v>
      </c>
      <c r="I313" s="236"/>
      <c r="J313" s="237">
        <f>ROUND(I313*H313,2)</f>
        <v>0</v>
      </c>
      <c r="K313" s="233" t="s">
        <v>156</v>
      </c>
      <c r="L313" s="44"/>
      <c r="M313" s="238" t="s">
        <v>19</v>
      </c>
      <c r="N313" s="239" t="s">
        <v>44</v>
      </c>
      <c r="O313" s="84"/>
      <c r="P313" s="222">
        <f>O313*H313</f>
        <v>0</v>
      </c>
      <c r="Q313" s="222">
        <v>0.0044999999999999997</v>
      </c>
      <c r="R313" s="222">
        <f>Q313*H313</f>
        <v>0.078299999999999995</v>
      </c>
      <c r="S313" s="222">
        <v>0</v>
      </c>
      <c r="T313" s="223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4" t="s">
        <v>264</v>
      </c>
      <c r="AT313" s="224" t="s">
        <v>166</v>
      </c>
      <c r="AU313" s="224" t="s">
        <v>83</v>
      </c>
      <c r="AY313" s="17" t="s">
        <v>148</v>
      </c>
      <c r="BE313" s="225">
        <f>IF(N313="základní",J313,0)</f>
        <v>0</v>
      </c>
      <c r="BF313" s="225">
        <f>IF(N313="snížená",J313,0)</f>
        <v>0</v>
      </c>
      <c r="BG313" s="225">
        <f>IF(N313="zákl. přenesená",J313,0)</f>
        <v>0</v>
      </c>
      <c r="BH313" s="225">
        <f>IF(N313="sníž. přenesená",J313,0)</f>
        <v>0</v>
      </c>
      <c r="BI313" s="225">
        <f>IF(N313="nulová",J313,0)</f>
        <v>0</v>
      </c>
      <c r="BJ313" s="17" t="s">
        <v>81</v>
      </c>
      <c r="BK313" s="225">
        <f>ROUND(I313*H313,2)</f>
        <v>0</v>
      </c>
      <c r="BL313" s="17" t="s">
        <v>264</v>
      </c>
      <c r="BM313" s="224" t="s">
        <v>567</v>
      </c>
    </row>
    <row r="314" s="2" customFormat="1">
      <c r="A314" s="38"/>
      <c r="B314" s="39"/>
      <c r="C314" s="40"/>
      <c r="D314" s="226" t="s">
        <v>160</v>
      </c>
      <c r="E314" s="40"/>
      <c r="F314" s="227" t="s">
        <v>568</v>
      </c>
      <c r="G314" s="40"/>
      <c r="H314" s="40"/>
      <c r="I314" s="228"/>
      <c r="J314" s="40"/>
      <c r="K314" s="40"/>
      <c r="L314" s="44"/>
      <c r="M314" s="229"/>
      <c r="N314" s="230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160</v>
      </c>
      <c r="AU314" s="17" t="s">
        <v>83</v>
      </c>
    </row>
    <row r="315" s="2" customFormat="1">
      <c r="A315" s="38"/>
      <c r="B315" s="39"/>
      <c r="C315" s="40"/>
      <c r="D315" s="240" t="s">
        <v>171</v>
      </c>
      <c r="E315" s="40"/>
      <c r="F315" s="241" t="s">
        <v>569</v>
      </c>
      <c r="G315" s="40"/>
      <c r="H315" s="40"/>
      <c r="I315" s="228"/>
      <c r="J315" s="40"/>
      <c r="K315" s="40"/>
      <c r="L315" s="44"/>
      <c r="M315" s="229"/>
      <c r="N315" s="230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171</v>
      </c>
      <c r="AU315" s="17" t="s">
        <v>83</v>
      </c>
    </row>
    <row r="316" s="2" customFormat="1" ht="16.5" customHeight="1">
      <c r="A316" s="38"/>
      <c r="B316" s="39"/>
      <c r="C316" s="231" t="s">
        <v>570</v>
      </c>
      <c r="D316" s="231" t="s">
        <v>166</v>
      </c>
      <c r="E316" s="232" t="s">
        <v>571</v>
      </c>
      <c r="F316" s="233" t="s">
        <v>572</v>
      </c>
      <c r="G316" s="234" t="s">
        <v>182</v>
      </c>
      <c r="H316" s="235">
        <v>121.8</v>
      </c>
      <c r="I316" s="236"/>
      <c r="J316" s="237">
        <f>ROUND(I316*H316,2)</f>
        <v>0</v>
      </c>
      <c r="K316" s="233" t="s">
        <v>156</v>
      </c>
      <c r="L316" s="44"/>
      <c r="M316" s="238" t="s">
        <v>19</v>
      </c>
      <c r="N316" s="239" t="s">
        <v>44</v>
      </c>
      <c r="O316" s="84"/>
      <c r="P316" s="222">
        <f>O316*H316</f>
        <v>0</v>
      </c>
      <c r="Q316" s="222">
        <v>0.0014499999999999999</v>
      </c>
      <c r="R316" s="222">
        <f>Q316*H316</f>
        <v>0.17660999999999999</v>
      </c>
      <c r="S316" s="222">
        <v>0</v>
      </c>
      <c r="T316" s="223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4" t="s">
        <v>264</v>
      </c>
      <c r="AT316" s="224" t="s">
        <v>166</v>
      </c>
      <c r="AU316" s="224" t="s">
        <v>83</v>
      </c>
      <c r="AY316" s="17" t="s">
        <v>148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7" t="s">
        <v>81</v>
      </c>
      <c r="BK316" s="225">
        <f>ROUND(I316*H316,2)</f>
        <v>0</v>
      </c>
      <c r="BL316" s="17" t="s">
        <v>264</v>
      </c>
      <c r="BM316" s="224" t="s">
        <v>573</v>
      </c>
    </row>
    <row r="317" s="2" customFormat="1">
      <c r="A317" s="38"/>
      <c r="B317" s="39"/>
      <c r="C317" s="40"/>
      <c r="D317" s="226" t="s">
        <v>160</v>
      </c>
      <c r="E317" s="40"/>
      <c r="F317" s="227" t="s">
        <v>574</v>
      </c>
      <c r="G317" s="40"/>
      <c r="H317" s="40"/>
      <c r="I317" s="228"/>
      <c r="J317" s="40"/>
      <c r="K317" s="40"/>
      <c r="L317" s="44"/>
      <c r="M317" s="229"/>
      <c r="N317" s="230"/>
      <c r="O317" s="84"/>
      <c r="P317" s="84"/>
      <c r="Q317" s="84"/>
      <c r="R317" s="84"/>
      <c r="S317" s="84"/>
      <c r="T317" s="85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160</v>
      </c>
      <c r="AU317" s="17" t="s">
        <v>83</v>
      </c>
    </row>
    <row r="318" s="2" customFormat="1">
      <c r="A318" s="38"/>
      <c r="B318" s="39"/>
      <c r="C318" s="40"/>
      <c r="D318" s="240" t="s">
        <v>171</v>
      </c>
      <c r="E318" s="40"/>
      <c r="F318" s="241" t="s">
        <v>575</v>
      </c>
      <c r="G318" s="40"/>
      <c r="H318" s="40"/>
      <c r="I318" s="228"/>
      <c r="J318" s="40"/>
      <c r="K318" s="40"/>
      <c r="L318" s="44"/>
      <c r="M318" s="229"/>
      <c r="N318" s="230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171</v>
      </c>
      <c r="AU318" s="17" t="s">
        <v>83</v>
      </c>
    </row>
    <row r="319" s="13" customFormat="1">
      <c r="A319" s="13"/>
      <c r="B319" s="242"/>
      <c r="C319" s="243"/>
      <c r="D319" s="226" t="s">
        <v>204</v>
      </c>
      <c r="E319" s="244" t="s">
        <v>19</v>
      </c>
      <c r="F319" s="245" t="s">
        <v>576</v>
      </c>
      <c r="G319" s="243"/>
      <c r="H319" s="246">
        <v>121.8</v>
      </c>
      <c r="I319" s="247"/>
      <c r="J319" s="243"/>
      <c r="K319" s="243"/>
      <c r="L319" s="248"/>
      <c r="M319" s="249"/>
      <c r="N319" s="250"/>
      <c r="O319" s="250"/>
      <c r="P319" s="250"/>
      <c r="Q319" s="250"/>
      <c r="R319" s="250"/>
      <c r="S319" s="250"/>
      <c r="T319" s="25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2" t="s">
        <v>204</v>
      </c>
      <c r="AU319" s="252" t="s">
        <v>83</v>
      </c>
      <c r="AV319" s="13" t="s">
        <v>83</v>
      </c>
      <c r="AW319" s="13" t="s">
        <v>33</v>
      </c>
      <c r="AX319" s="13" t="s">
        <v>81</v>
      </c>
      <c r="AY319" s="252" t="s">
        <v>148</v>
      </c>
    </row>
    <row r="320" s="2" customFormat="1" ht="16.5" customHeight="1">
      <c r="A320" s="38"/>
      <c r="B320" s="39"/>
      <c r="C320" s="231" t="s">
        <v>577</v>
      </c>
      <c r="D320" s="231" t="s">
        <v>166</v>
      </c>
      <c r="E320" s="232" t="s">
        <v>578</v>
      </c>
      <c r="F320" s="233" t="s">
        <v>579</v>
      </c>
      <c r="G320" s="234" t="s">
        <v>182</v>
      </c>
      <c r="H320" s="235">
        <v>45</v>
      </c>
      <c r="I320" s="236"/>
      <c r="J320" s="237">
        <f>ROUND(I320*H320,2)</f>
        <v>0</v>
      </c>
      <c r="K320" s="233" t="s">
        <v>156</v>
      </c>
      <c r="L320" s="44"/>
      <c r="M320" s="238" t="s">
        <v>19</v>
      </c>
      <c r="N320" s="239" t="s">
        <v>44</v>
      </c>
      <c r="O320" s="84"/>
      <c r="P320" s="222">
        <f>O320*H320</f>
        <v>0</v>
      </c>
      <c r="Q320" s="222">
        <v>0</v>
      </c>
      <c r="R320" s="222">
        <f>Q320*H320</f>
        <v>0</v>
      </c>
      <c r="S320" s="222">
        <v>0.081500000000000003</v>
      </c>
      <c r="T320" s="223">
        <f>S320*H320</f>
        <v>3.6675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4" t="s">
        <v>264</v>
      </c>
      <c r="AT320" s="224" t="s">
        <v>166</v>
      </c>
      <c r="AU320" s="224" t="s">
        <v>83</v>
      </c>
      <c r="AY320" s="17" t="s">
        <v>148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17" t="s">
        <v>81</v>
      </c>
      <c r="BK320" s="225">
        <f>ROUND(I320*H320,2)</f>
        <v>0</v>
      </c>
      <c r="BL320" s="17" t="s">
        <v>264</v>
      </c>
      <c r="BM320" s="224" t="s">
        <v>580</v>
      </c>
    </row>
    <row r="321" s="2" customFormat="1">
      <c r="A321" s="38"/>
      <c r="B321" s="39"/>
      <c r="C321" s="40"/>
      <c r="D321" s="226" t="s">
        <v>160</v>
      </c>
      <c r="E321" s="40"/>
      <c r="F321" s="227" t="s">
        <v>581</v>
      </c>
      <c r="G321" s="40"/>
      <c r="H321" s="40"/>
      <c r="I321" s="228"/>
      <c r="J321" s="40"/>
      <c r="K321" s="40"/>
      <c r="L321" s="44"/>
      <c r="M321" s="229"/>
      <c r="N321" s="230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160</v>
      </c>
      <c r="AU321" s="17" t="s">
        <v>83</v>
      </c>
    </row>
    <row r="322" s="2" customFormat="1">
      <c r="A322" s="38"/>
      <c r="B322" s="39"/>
      <c r="C322" s="40"/>
      <c r="D322" s="240" t="s">
        <v>171</v>
      </c>
      <c r="E322" s="40"/>
      <c r="F322" s="241" t="s">
        <v>582</v>
      </c>
      <c r="G322" s="40"/>
      <c r="H322" s="40"/>
      <c r="I322" s="228"/>
      <c r="J322" s="40"/>
      <c r="K322" s="40"/>
      <c r="L322" s="44"/>
      <c r="M322" s="229"/>
      <c r="N322" s="230"/>
      <c r="O322" s="84"/>
      <c r="P322" s="84"/>
      <c r="Q322" s="84"/>
      <c r="R322" s="84"/>
      <c r="S322" s="84"/>
      <c r="T322" s="85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171</v>
      </c>
      <c r="AU322" s="17" t="s">
        <v>83</v>
      </c>
    </row>
    <row r="323" s="2" customFormat="1" ht="24.15" customHeight="1">
      <c r="A323" s="38"/>
      <c r="B323" s="39"/>
      <c r="C323" s="231" t="s">
        <v>583</v>
      </c>
      <c r="D323" s="231" t="s">
        <v>166</v>
      </c>
      <c r="E323" s="232" t="s">
        <v>584</v>
      </c>
      <c r="F323" s="233" t="s">
        <v>585</v>
      </c>
      <c r="G323" s="234" t="s">
        <v>182</v>
      </c>
      <c r="H323" s="235">
        <v>17.399999999999999</v>
      </c>
      <c r="I323" s="236"/>
      <c r="J323" s="237">
        <f>ROUND(I323*H323,2)</f>
        <v>0</v>
      </c>
      <c r="K323" s="233" t="s">
        <v>156</v>
      </c>
      <c r="L323" s="44"/>
      <c r="M323" s="238" t="s">
        <v>19</v>
      </c>
      <c r="N323" s="239" t="s">
        <v>44</v>
      </c>
      <c r="O323" s="84"/>
      <c r="P323" s="222">
        <f>O323*H323</f>
        <v>0</v>
      </c>
      <c r="Q323" s="222">
        <v>0.0089999999999999993</v>
      </c>
      <c r="R323" s="222">
        <f>Q323*H323</f>
        <v>0.15659999999999999</v>
      </c>
      <c r="S323" s="222">
        <v>0</v>
      </c>
      <c r="T323" s="223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4" t="s">
        <v>264</v>
      </c>
      <c r="AT323" s="224" t="s">
        <v>166</v>
      </c>
      <c r="AU323" s="224" t="s">
        <v>83</v>
      </c>
      <c r="AY323" s="17" t="s">
        <v>148</v>
      </c>
      <c r="BE323" s="225">
        <f>IF(N323="základní",J323,0)</f>
        <v>0</v>
      </c>
      <c r="BF323" s="225">
        <f>IF(N323="snížená",J323,0)</f>
        <v>0</v>
      </c>
      <c r="BG323" s="225">
        <f>IF(N323="zákl. přenesená",J323,0)</f>
        <v>0</v>
      </c>
      <c r="BH323" s="225">
        <f>IF(N323="sníž. přenesená",J323,0)</f>
        <v>0</v>
      </c>
      <c r="BI323" s="225">
        <f>IF(N323="nulová",J323,0)</f>
        <v>0</v>
      </c>
      <c r="BJ323" s="17" t="s">
        <v>81</v>
      </c>
      <c r="BK323" s="225">
        <f>ROUND(I323*H323,2)</f>
        <v>0</v>
      </c>
      <c r="BL323" s="17" t="s">
        <v>264</v>
      </c>
      <c r="BM323" s="224" t="s">
        <v>586</v>
      </c>
    </row>
    <row r="324" s="2" customFormat="1">
      <c r="A324" s="38"/>
      <c r="B324" s="39"/>
      <c r="C324" s="40"/>
      <c r="D324" s="226" t="s">
        <v>160</v>
      </c>
      <c r="E324" s="40"/>
      <c r="F324" s="227" t="s">
        <v>587</v>
      </c>
      <c r="G324" s="40"/>
      <c r="H324" s="40"/>
      <c r="I324" s="228"/>
      <c r="J324" s="40"/>
      <c r="K324" s="40"/>
      <c r="L324" s="44"/>
      <c r="M324" s="229"/>
      <c r="N324" s="230"/>
      <c r="O324" s="84"/>
      <c r="P324" s="84"/>
      <c r="Q324" s="84"/>
      <c r="R324" s="84"/>
      <c r="S324" s="84"/>
      <c r="T324" s="85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160</v>
      </c>
      <c r="AU324" s="17" t="s">
        <v>83</v>
      </c>
    </row>
    <row r="325" s="2" customFormat="1">
      <c r="A325" s="38"/>
      <c r="B325" s="39"/>
      <c r="C325" s="40"/>
      <c r="D325" s="240" t="s">
        <v>171</v>
      </c>
      <c r="E325" s="40"/>
      <c r="F325" s="241" t="s">
        <v>588</v>
      </c>
      <c r="G325" s="40"/>
      <c r="H325" s="40"/>
      <c r="I325" s="228"/>
      <c r="J325" s="40"/>
      <c r="K325" s="40"/>
      <c r="L325" s="44"/>
      <c r="M325" s="229"/>
      <c r="N325" s="230"/>
      <c r="O325" s="84"/>
      <c r="P325" s="84"/>
      <c r="Q325" s="84"/>
      <c r="R325" s="84"/>
      <c r="S325" s="84"/>
      <c r="T325" s="85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171</v>
      </c>
      <c r="AU325" s="17" t="s">
        <v>83</v>
      </c>
    </row>
    <row r="326" s="2" customFormat="1" ht="16.5" customHeight="1">
      <c r="A326" s="38"/>
      <c r="B326" s="39"/>
      <c r="C326" s="212" t="s">
        <v>589</v>
      </c>
      <c r="D326" s="212" t="s">
        <v>152</v>
      </c>
      <c r="E326" s="213" t="s">
        <v>590</v>
      </c>
      <c r="F326" s="214" t="s">
        <v>591</v>
      </c>
      <c r="G326" s="215" t="s">
        <v>182</v>
      </c>
      <c r="H326" s="216">
        <v>20.879999999999999</v>
      </c>
      <c r="I326" s="217"/>
      <c r="J326" s="218">
        <f>ROUND(I326*H326,2)</f>
        <v>0</v>
      </c>
      <c r="K326" s="214" t="s">
        <v>156</v>
      </c>
      <c r="L326" s="219"/>
      <c r="M326" s="220" t="s">
        <v>19</v>
      </c>
      <c r="N326" s="221" t="s">
        <v>44</v>
      </c>
      <c r="O326" s="84"/>
      <c r="P326" s="222">
        <f>O326*H326</f>
        <v>0</v>
      </c>
      <c r="Q326" s="222">
        <v>0.02</v>
      </c>
      <c r="R326" s="222">
        <f>Q326*H326</f>
        <v>0.41759999999999997</v>
      </c>
      <c r="S326" s="222">
        <v>0</v>
      </c>
      <c r="T326" s="223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4" t="s">
        <v>300</v>
      </c>
      <c r="AT326" s="224" t="s">
        <v>152</v>
      </c>
      <c r="AU326" s="224" t="s">
        <v>83</v>
      </c>
      <c r="AY326" s="17" t="s">
        <v>148</v>
      </c>
      <c r="BE326" s="225">
        <f>IF(N326="základní",J326,0)</f>
        <v>0</v>
      </c>
      <c r="BF326" s="225">
        <f>IF(N326="snížená",J326,0)</f>
        <v>0</v>
      </c>
      <c r="BG326" s="225">
        <f>IF(N326="zákl. přenesená",J326,0)</f>
        <v>0</v>
      </c>
      <c r="BH326" s="225">
        <f>IF(N326="sníž. přenesená",J326,0)</f>
        <v>0</v>
      </c>
      <c r="BI326" s="225">
        <f>IF(N326="nulová",J326,0)</f>
        <v>0</v>
      </c>
      <c r="BJ326" s="17" t="s">
        <v>81</v>
      </c>
      <c r="BK326" s="225">
        <f>ROUND(I326*H326,2)</f>
        <v>0</v>
      </c>
      <c r="BL326" s="17" t="s">
        <v>264</v>
      </c>
      <c r="BM326" s="224" t="s">
        <v>592</v>
      </c>
    </row>
    <row r="327" s="2" customFormat="1">
      <c r="A327" s="38"/>
      <c r="B327" s="39"/>
      <c r="C327" s="40"/>
      <c r="D327" s="226" t="s">
        <v>160</v>
      </c>
      <c r="E327" s="40"/>
      <c r="F327" s="227" t="s">
        <v>591</v>
      </c>
      <c r="G327" s="40"/>
      <c r="H327" s="40"/>
      <c r="I327" s="228"/>
      <c r="J327" s="40"/>
      <c r="K327" s="40"/>
      <c r="L327" s="44"/>
      <c r="M327" s="229"/>
      <c r="N327" s="230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160</v>
      </c>
      <c r="AU327" s="17" t="s">
        <v>83</v>
      </c>
    </row>
    <row r="328" s="13" customFormat="1">
      <c r="A328" s="13"/>
      <c r="B328" s="242"/>
      <c r="C328" s="243"/>
      <c r="D328" s="226" t="s">
        <v>204</v>
      </c>
      <c r="E328" s="244" t="s">
        <v>19</v>
      </c>
      <c r="F328" s="245" t="s">
        <v>593</v>
      </c>
      <c r="G328" s="243"/>
      <c r="H328" s="246">
        <v>20.879999999999999</v>
      </c>
      <c r="I328" s="247"/>
      <c r="J328" s="243"/>
      <c r="K328" s="243"/>
      <c r="L328" s="248"/>
      <c r="M328" s="249"/>
      <c r="N328" s="250"/>
      <c r="O328" s="250"/>
      <c r="P328" s="250"/>
      <c r="Q328" s="250"/>
      <c r="R328" s="250"/>
      <c r="S328" s="250"/>
      <c r="T328" s="25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2" t="s">
        <v>204</v>
      </c>
      <c r="AU328" s="252" t="s">
        <v>83</v>
      </c>
      <c r="AV328" s="13" t="s">
        <v>83</v>
      </c>
      <c r="AW328" s="13" t="s">
        <v>33</v>
      </c>
      <c r="AX328" s="13" t="s">
        <v>81</v>
      </c>
      <c r="AY328" s="252" t="s">
        <v>148</v>
      </c>
    </row>
    <row r="329" s="2" customFormat="1" ht="16.5" customHeight="1">
      <c r="A329" s="38"/>
      <c r="B329" s="39"/>
      <c r="C329" s="231" t="s">
        <v>594</v>
      </c>
      <c r="D329" s="231" t="s">
        <v>166</v>
      </c>
      <c r="E329" s="232" t="s">
        <v>595</v>
      </c>
      <c r="F329" s="233" t="s">
        <v>596</v>
      </c>
      <c r="G329" s="234" t="s">
        <v>182</v>
      </c>
      <c r="H329" s="235">
        <v>17.399999999999999</v>
      </c>
      <c r="I329" s="236"/>
      <c r="J329" s="237">
        <f>ROUND(I329*H329,2)</f>
        <v>0</v>
      </c>
      <c r="K329" s="233" t="s">
        <v>156</v>
      </c>
      <c r="L329" s="44"/>
      <c r="M329" s="238" t="s">
        <v>19</v>
      </c>
      <c r="N329" s="239" t="s">
        <v>44</v>
      </c>
      <c r="O329" s="84"/>
      <c r="P329" s="222">
        <f>O329*H329</f>
        <v>0</v>
      </c>
      <c r="Q329" s="222">
        <v>0</v>
      </c>
      <c r="R329" s="222">
        <f>Q329*H329</f>
        <v>0</v>
      </c>
      <c r="S329" s="222">
        <v>0</v>
      </c>
      <c r="T329" s="223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4" t="s">
        <v>264</v>
      </c>
      <c r="AT329" s="224" t="s">
        <v>166</v>
      </c>
      <c r="AU329" s="224" t="s">
        <v>83</v>
      </c>
      <c r="AY329" s="17" t="s">
        <v>148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17" t="s">
        <v>81</v>
      </c>
      <c r="BK329" s="225">
        <f>ROUND(I329*H329,2)</f>
        <v>0</v>
      </c>
      <c r="BL329" s="17" t="s">
        <v>264</v>
      </c>
      <c r="BM329" s="224" t="s">
        <v>597</v>
      </c>
    </row>
    <row r="330" s="2" customFormat="1">
      <c r="A330" s="38"/>
      <c r="B330" s="39"/>
      <c r="C330" s="40"/>
      <c r="D330" s="226" t="s">
        <v>160</v>
      </c>
      <c r="E330" s="40"/>
      <c r="F330" s="227" t="s">
        <v>598</v>
      </c>
      <c r="G330" s="40"/>
      <c r="H330" s="40"/>
      <c r="I330" s="228"/>
      <c r="J330" s="40"/>
      <c r="K330" s="40"/>
      <c r="L330" s="44"/>
      <c r="M330" s="229"/>
      <c r="N330" s="230"/>
      <c r="O330" s="84"/>
      <c r="P330" s="84"/>
      <c r="Q330" s="84"/>
      <c r="R330" s="84"/>
      <c r="S330" s="84"/>
      <c r="T330" s="85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160</v>
      </c>
      <c r="AU330" s="17" t="s">
        <v>83</v>
      </c>
    </row>
    <row r="331" s="2" customFormat="1">
      <c r="A331" s="38"/>
      <c r="B331" s="39"/>
      <c r="C331" s="40"/>
      <c r="D331" s="240" t="s">
        <v>171</v>
      </c>
      <c r="E331" s="40"/>
      <c r="F331" s="241" t="s">
        <v>599</v>
      </c>
      <c r="G331" s="40"/>
      <c r="H331" s="40"/>
      <c r="I331" s="228"/>
      <c r="J331" s="40"/>
      <c r="K331" s="40"/>
      <c r="L331" s="44"/>
      <c r="M331" s="229"/>
      <c r="N331" s="230"/>
      <c r="O331" s="84"/>
      <c r="P331" s="84"/>
      <c r="Q331" s="84"/>
      <c r="R331" s="84"/>
      <c r="S331" s="84"/>
      <c r="T331" s="85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171</v>
      </c>
      <c r="AU331" s="17" t="s">
        <v>83</v>
      </c>
    </row>
    <row r="332" s="2" customFormat="1" ht="16.5" customHeight="1">
      <c r="A332" s="38"/>
      <c r="B332" s="39"/>
      <c r="C332" s="231" t="s">
        <v>600</v>
      </c>
      <c r="D332" s="231" t="s">
        <v>166</v>
      </c>
      <c r="E332" s="232" t="s">
        <v>601</v>
      </c>
      <c r="F332" s="233" t="s">
        <v>602</v>
      </c>
      <c r="G332" s="234" t="s">
        <v>253</v>
      </c>
      <c r="H332" s="235">
        <v>10.4</v>
      </c>
      <c r="I332" s="236"/>
      <c r="J332" s="237">
        <f>ROUND(I332*H332,2)</f>
        <v>0</v>
      </c>
      <c r="K332" s="233" t="s">
        <v>156</v>
      </c>
      <c r="L332" s="44"/>
      <c r="M332" s="238" t="s">
        <v>19</v>
      </c>
      <c r="N332" s="239" t="s">
        <v>44</v>
      </c>
      <c r="O332" s="84"/>
      <c r="P332" s="222">
        <f>O332*H332</f>
        <v>0</v>
      </c>
      <c r="Q332" s="222">
        <v>0.00050000000000000001</v>
      </c>
      <c r="R332" s="222">
        <f>Q332*H332</f>
        <v>0.0052000000000000006</v>
      </c>
      <c r="S332" s="222">
        <v>0</v>
      </c>
      <c r="T332" s="223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4" t="s">
        <v>264</v>
      </c>
      <c r="AT332" s="224" t="s">
        <v>166</v>
      </c>
      <c r="AU332" s="224" t="s">
        <v>83</v>
      </c>
      <c r="AY332" s="17" t="s">
        <v>148</v>
      </c>
      <c r="BE332" s="225">
        <f>IF(N332="základní",J332,0)</f>
        <v>0</v>
      </c>
      <c r="BF332" s="225">
        <f>IF(N332="snížená",J332,0)</f>
        <v>0</v>
      </c>
      <c r="BG332" s="225">
        <f>IF(N332="zákl. přenesená",J332,0)</f>
        <v>0</v>
      </c>
      <c r="BH332" s="225">
        <f>IF(N332="sníž. přenesená",J332,0)</f>
        <v>0</v>
      </c>
      <c r="BI332" s="225">
        <f>IF(N332="nulová",J332,0)</f>
        <v>0</v>
      </c>
      <c r="BJ332" s="17" t="s">
        <v>81</v>
      </c>
      <c r="BK332" s="225">
        <f>ROUND(I332*H332,2)</f>
        <v>0</v>
      </c>
      <c r="BL332" s="17" t="s">
        <v>264</v>
      </c>
      <c r="BM332" s="224" t="s">
        <v>603</v>
      </c>
    </row>
    <row r="333" s="2" customFormat="1">
      <c r="A333" s="38"/>
      <c r="B333" s="39"/>
      <c r="C333" s="40"/>
      <c r="D333" s="226" t="s">
        <v>160</v>
      </c>
      <c r="E333" s="40"/>
      <c r="F333" s="227" t="s">
        <v>604</v>
      </c>
      <c r="G333" s="40"/>
      <c r="H333" s="40"/>
      <c r="I333" s="228"/>
      <c r="J333" s="40"/>
      <c r="K333" s="40"/>
      <c r="L333" s="44"/>
      <c r="M333" s="229"/>
      <c r="N333" s="230"/>
      <c r="O333" s="84"/>
      <c r="P333" s="84"/>
      <c r="Q333" s="84"/>
      <c r="R333" s="84"/>
      <c r="S333" s="84"/>
      <c r="T333" s="85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160</v>
      </c>
      <c r="AU333" s="17" t="s">
        <v>83</v>
      </c>
    </row>
    <row r="334" s="2" customFormat="1">
      <c r="A334" s="38"/>
      <c r="B334" s="39"/>
      <c r="C334" s="40"/>
      <c r="D334" s="240" t="s">
        <v>171</v>
      </c>
      <c r="E334" s="40"/>
      <c r="F334" s="241" t="s">
        <v>605</v>
      </c>
      <c r="G334" s="40"/>
      <c r="H334" s="40"/>
      <c r="I334" s="228"/>
      <c r="J334" s="40"/>
      <c r="K334" s="40"/>
      <c r="L334" s="44"/>
      <c r="M334" s="229"/>
      <c r="N334" s="230"/>
      <c r="O334" s="84"/>
      <c r="P334" s="84"/>
      <c r="Q334" s="84"/>
      <c r="R334" s="84"/>
      <c r="S334" s="84"/>
      <c r="T334" s="85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171</v>
      </c>
      <c r="AU334" s="17" t="s">
        <v>83</v>
      </c>
    </row>
    <row r="335" s="2" customFormat="1" ht="16.5" customHeight="1">
      <c r="A335" s="38"/>
      <c r="B335" s="39"/>
      <c r="C335" s="231" t="s">
        <v>606</v>
      </c>
      <c r="D335" s="231" t="s">
        <v>166</v>
      </c>
      <c r="E335" s="232" t="s">
        <v>607</v>
      </c>
      <c r="F335" s="233" t="s">
        <v>608</v>
      </c>
      <c r="G335" s="234" t="s">
        <v>253</v>
      </c>
      <c r="H335" s="235">
        <v>22.399999999999999</v>
      </c>
      <c r="I335" s="236"/>
      <c r="J335" s="237">
        <f>ROUND(I335*H335,2)</f>
        <v>0</v>
      </c>
      <c r="K335" s="233" t="s">
        <v>156</v>
      </c>
      <c r="L335" s="44"/>
      <c r="M335" s="238" t="s">
        <v>19</v>
      </c>
      <c r="N335" s="239" t="s">
        <v>44</v>
      </c>
      <c r="O335" s="84"/>
      <c r="P335" s="222">
        <f>O335*H335</f>
        <v>0</v>
      </c>
      <c r="Q335" s="222">
        <v>3.0000000000000001E-05</v>
      </c>
      <c r="R335" s="222">
        <f>Q335*H335</f>
        <v>0.00067199999999999996</v>
      </c>
      <c r="S335" s="222">
        <v>0</v>
      </c>
      <c r="T335" s="223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4" t="s">
        <v>264</v>
      </c>
      <c r="AT335" s="224" t="s">
        <v>166</v>
      </c>
      <c r="AU335" s="224" t="s">
        <v>83</v>
      </c>
      <c r="AY335" s="17" t="s">
        <v>148</v>
      </c>
      <c r="BE335" s="225">
        <f>IF(N335="základní",J335,0)</f>
        <v>0</v>
      </c>
      <c r="BF335" s="225">
        <f>IF(N335="snížená",J335,0)</f>
        <v>0</v>
      </c>
      <c r="BG335" s="225">
        <f>IF(N335="zákl. přenesená",J335,0)</f>
        <v>0</v>
      </c>
      <c r="BH335" s="225">
        <f>IF(N335="sníž. přenesená",J335,0)</f>
        <v>0</v>
      </c>
      <c r="BI335" s="225">
        <f>IF(N335="nulová",J335,0)</f>
        <v>0</v>
      </c>
      <c r="BJ335" s="17" t="s">
        <v>81</v>
      </c>
      <c r="BK335" s="225">
        <f>ROUND(I335*H335,2)</f>
        <v>0</v>
      </c>
      <c r="BL335" s="17" t="s">
        <v>264</v>
      </c>
      <c r="BM335" s="224" t="s">
        <v>609</v>
      </c>
    </row>
    <row r="336" s="2" customFormat="1">
      <c r="A336" s="38"/>
      <c r="B336" s="39"/>
      <c r="C336" s="40"/>
      <c r="D336" s="226" t="s">
        <v>160</v>
      </c>
      <c r="E336" s="40"/>
      <c r="F336" s="227" t="s">
        <v>610</v>
      </c>
      <c r="G336" s="40"/>
      <c r="H336" s="40"/>
      <c r="I336" s="228"/>
      <c r="J336" s="40"/>
      <c r="K336" s="40"/>
      <c r="L336" s="44"/>
      <c r="M336" s="229"/>
      <c r="N336" s="230"/>
      <c r="O336" s="84"/>
      <c r="P336" s="84"/>
      <c r="Q336" s="84"/>
      <c r="R336" s="84"/>
      <c r="S336" s="84"/>
      <c r="T336" s="85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160</v>
      </c>
      <c r="AU336" s="17" t="s">
        <v>83</v>
      </c>
    </row>
    <row r="337" s="2" customFormat="1">
      <c r="A337" s="38"/>
      <c r="B337" s="39"/>
      <c r="C337" s="40"/>
      <c r="D337" s="240" t="s">
        <v>171</v>
      </c>
      <c r="E337" s="40"/>
      <c r="F337" s="241" t="s">
        <v>611</v>
      </c>
      <c r="G337" s="40"/>
      <c r="H337" s="40"/>
      <c r="I337" s="228"/>
      <c r="J337" s="40"/>
      <c r="K337" s="40"/>
      <c r="L337" s="44"/>
      <c r="M337" s="229"/>
      <c r="N337" s="230"/>
      <c r="O337" s="84"/>
      <c r="P337" s="84"/>
      <c r="Q337" s="84"/>
      <c r="R337" s="84"/>
      <c r="S337" s="84"/>
      <c r="T337" s="85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171</v>
      </c>
      <c r="AU337" s="17" t="s">
        <v>83</v>
      </c>
    </row>
    <row r="338" s="2" customFormat="1" ht="16.5" customHeight="1">
      <c r="A338" s="38"/>
      <c r="B338" s="39"/>
      <c r="C338" s="231" t="s">
        <v>612</v>
      </c>
      <c r="D338" s="231" t="s">
        <v>166</v>
      </c>
      <c r="E338" s="232" t="s">
        <v>613</v>
      </c>
      <c r="F338" s="233" t="s">
        <v>614</v>
      </c>
      <c r="G338" s="234" t="s">
        <v>260</v>
      </c>
      <c r="H338" s="235">
        <v>1.3</v>
      </c>
      <c r="I338" s="236"/>
      <c r="J338" s="237">
        <f>ROUND(I338*H338,2)</f>
        <v>0</v>
      </c>
      <c r="K338" s="233" t="s">
        <v>156</v>
      </c>
      <c r="L338" s="44"/>
      <c r="M338" s="238" t="s">
        <v>19</v>
      </c>
      <c r="N338" s="239" t="s">
        <v>44</v>
      </c>
      <c r="O338" s="84"/>
      <c r="P338" s="222">
        <f>O338*H338</f>
        <v>0</v>
      </c>
      <c r="Q338" s="222">
        <v>0</v>
      </c>
      <c r="R338" s="222">
        <f>Q338*H338</f>
        <v>0</v>
      </c>
      <c r="S338" s="222">
        <v>0</v>
      </c>
      <c r="T338" s="223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4" t="s">
        <v>264</v>
      </c>
      <c r="AT338" s="224" t="s">
        <v>166</v>
      </c>
      <c r="AU338" s="224" t="s">
        <v>83</v>
      </c>
      <c r="AY338" s="17" t="s">
        <v>148</v>
      </c>
      <c r="BE338" s="225">
        <f>IF(N338="základní",J338,0)</f>
        <v>0</v>
      </c>
      <c r="BF338" s="225">
        <f>IF(N338="snížená",J338,0)</f>
        <v>0</v>
      </c>
      <c r="BG338" s="225">
        <f>IF(N338="zákl. přenesená",J338,0)</f>
        <v>0</v>
      </c>
      <c r="BH338" s="225">
        <f>IF(N338="sníž. přenesená",J338,0)</f>
        <v>0</v>
      </c>
      <c r="BI338" s="225">
        <f>IF(N338="nulová",J338,0)</f>
        <v>0</v>
      </c>
      <c r="BJ338" s="17" t="s">
        <v>81</v>
      </c>
      <c r="BK338" s="225">
        <f>ROUND(I338*H338,2)</f>
        <v>0</v>
      </c>
      <c r="BL338" s="17" t="s">
        <v>264</v>
      </c>
      <c r="BM338" s="224" t="s">
        <v>615</v>
      </c>
    </row>
    <row r="339" s="2" customFormat="1">
      <c r="A339" s="38"/>
      <c r="B339" s="39"/>
      <c r="C339" s="40"/>
      <c r="D339" s="226" t="s">
        <v>160</v>
      </c>
      <c r="E339" s="40"/>
      <c r="F339" s="227" t="s">
        <v>616</v>
      </c>
      <c r="G339" s="40"/>
      <c r="H339" s="40"/>
      <c r="I339" s="228"/>
      <c r="J339" s="40"/>
      <c r="K339" s="40"/>
      <c r="L339" s="44"/>
      <c r="M339" s="229"/>
      <c r="N339" s="230"/>
      <c r="O339" s="84"/>
      <c r="P339" s="84"/>
      <c r="Q339" s="84"/>
      <c r="R339" s="84"/>
      <c r="S339" s="84"/>
      <c r="T339" s="85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160</v>
      </c>
      <c r="AU339" s="17" t="s">
        <v>83</v>
      </c>
    </row>
    <row r="340" s="2" customFormat="1">
      <c r="A340" s="38"/>
      <c r="B340" s="39"/>
      <c r="C340" s="40"/>
      <c r="D340" s="240" t="s">
        <v>171</v>
      </c>
      <c r="E340" s="40"/>
      <c r="F340" s="241" t="s">
        <v>617</v>
      </c>
      <c r="G340" s="40"/>
      <c r="H340" s="40"/>
      <c r="I340" s="228"/>
      <c r="J340" s="40"/>
      <c r="K340" s="40"/>
      <c r="L340" s="44"/>
      <c r="M340" s="229"/>
      <c r="N340" s="230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171</v>
      </c>
      <c r="AU340" s="17" t="s">
        <v>83</v>
      </c>
    </row>
    <row r="341" s="12" customFormat="1" ht="22.8" customHeight="1">
      <c r="A341" s="12"/>
      <c r="B341" s="196"/>
      <c r="C341" s="197"/>
      <c r="D341" s="198" t="s">
        <v>72</v>
      </c>
      <c r="E341" s="210" t="s">
        <v>618</v>
      </c>
      <c r="F341" s="210" t="s">
        <v>619</v>
      </c>
      <c r="G341" s="197"/>
      <c r="H341" s="197"/>
      <c r="I341" s="200"/>
      <c r="J341" s="211">
        <f>BK341</f>
        <v>0</v>
      </c>
      <c r="K341" s="197"/>
      <c r="L341" s="202"/>
      <c r="M341" s="203"/>
      <c r="N341" s="204"/>
      <c r="O341" s="204"/>
      <c r="P341" s="205">
        <f>SUM(P342:P359)</f>
        <v>0</v>
      </c>
      <c r="Q341" s="204"/>
      <c r="R341" s="205">
        <f>SUM(R342:R359)</f>
        <v>0.011000000000000001</v>
      </c>
      <c r="S341" s="204"/>
      <c r="T341" s="206">
        <f>SUM(T342:T359)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07" t="s">
        <v>83</v>
      </c>
      <c r="AT341" s="208" t="s">
        <v>72</v>
      </c>
      <c r="AU341" s="208" t="s">
        <v>81</v>
      </c>
      <c r="AY341" s="207" t="s">
        <v>148</v>
      </c>
      <c r="BK341" s="209">
        <f>SUM(BK342:BK359)</f>
        <v>0</v>
      </c>
    </row>
    <row r="342" s="2" customFormat="1" ht="16.5" customHeight="1">
      <c r="A342" s="38"/>
      <c r="B342" s="39"/>
      <c r="C342" s="231" t="s">
        <v>620</v>
      </c>
      <c r="D342" s="231" t="s">
        <v>166</v>
      </c>
      <c r="E342" s="232" t="s">
        <v>621</v>
      </c>
      <c r="F342" s="233" t="s">
        <v>622</v>
      </c>
      <c r="G342" s="234" t="s">
        <v>182</v>
      </c>
      <c r="H342" s="235">
        <v>20</v>
      </c>
      <c r="I342" s="236"/>
      <c r="J342" s="237">
        <f>ROUND(I342*H342,2)</f>
        <v>0</v>
      </c>
      <c r="K342" s="233" t="s">
        <v>156</v>
      </c>
      <c r="L342" s="44"/>
      <c r="M342" s="238" t="s">
        <v>19</v>
      </c>
      <c r="N342" s="239" t="s">
        <v>44</v>
      </c>
      <c r="O342" s="84"/>
      <c r="P342" s="222">
        <f>O342*H342</f>
        <v>0</v>
      </c>
      <c r="Q342" s="222">
        <v>6.9999999999999994E-05</v>
      </c>
      <c r="R342" s="222">
        <f>Q342*H342</f>
        <v>0.0013999999999999998</v>
      </c>
      <c r="S342" s="222">
        <v>0</v>
      </c>
      <c r="T342" s="223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4" t="s">
        <v>264</v>
      </c>
      <c r="AT342" s="224" t="s">
        <v>166</v>
      </c>
      <c r="AU342" s="224" t="s">
        <v>83</v>
      </c>
      <c r="AY342" s="17" t="s">
        <v>148</v>
      </c>
      <c r="BE342" s="225">
        <f>IF(N342="základní",J342,0)</f>
        <v>0</v>
      </c>
      <c r="BF342" s="225">
        <f>IF(N342="snížená",J342,0)</f>
        <v>0</v>
      </c>
      <c r="BG342" s="225">
        <f>IF(N342="zákl. přenesená",J342,0)</f>
        <v>0</v>
      </c>
      <c r="BH342" s="225">
        <f>IF(N342="sníž. přenesená",J342,0)</f>
        <v>0</v>
      </c>
      <c r="BI342" s="225">
        <f>IF(N342="nulová",J342,0)</f>
        <v>0</v>
      </c>
      <c r="BJ342" s="17" t="s">
        <v>81</v>
      </c>
      <c r="BK342" s="225">
        <f>ROUND(I342*H342,2)</f>
        <v>0</v>
      </c>
      <c r="BL342" s="17" t="s">
        <v>264</v>
      </c>
      <c r="BM342" s="224" t="s">
        <v>623</v>
      </c>
    </row>
    <row r="343" s="2" customFormat="1">
      <c r="A343" s="38"/>
      <c r="B343" s="39"/>
      <c r="C343" s="40"/>
      <c r="D343" s="226" t="s">
        <v>160</v>
      </c>
      <c r="E343" s="40"/>
      <c r="F343" s="227" t="s">
        <v>622</v>
      </c>
      <c r="G343" s="40"/>
      <c r="H343" s="40"/>
      <c r="I343" s="228"/>
      <c r="J343" s="40"/>
      <c r="K343" s="40"/>
      <c r="L343" s="44"/>
      <c r="M343" s="229"/>
      <c r="N343" s="230"/>
      <c r="O343" s="84"/>
      <c r="P343" s="84"/>
      <c r="Q343" s="84"/>
      <c r="R343" s="84"/>
      <c r="S343" s="84"/>
      <c r="T343" s="85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160</v>
      </c>
      <c r="AU343" s="17" t="s">
        <v>83</v>
      </c>
    </row>
    <row r="344" s="2" customFormat="1">
      <c r="A344" s="38"/>
      <c r="B344" s="39"/>
      <c r="C344" s="40"/>
      <c r="D344" s="240" t="s">
        <v>171</v>
      </c>
      <c r="E344" s="40"/>
      <c r="F344" s="241" t="s">
        <v>624</v>
      </c>
      <c r="G344" s="40"/>
      <c r="H344" s="40"/>
      <c r="I344" s="228"/>
      <c r="J344" s="40"/>
      <c r="K344" s="40"/>
      <c r="L344" s="44"/>
      <c r="M344" s="229"/>
      <c r="N344" s="230"/>
      <c r="O344" s="84"/>
      <c r="P344" s="84"/>
      <c r="Q344" s="84"/>
      <c r="R344" s="84"/>
      <c r="S344" s="84"/>
      <c r="T344" s="85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171</v>
      </c>
      <c r="AU344" s="17" t="s">
        <v>83</v>
      </c>
    </row>
    <row r="345" s="2" customFormat="1" ht="16.5" customHeight="1">
      <c r="A345" s="38"/>
      <c r="B345" s="39"/>
      <c r="C345" s="231" t="s">
        <v>625</v>
      </c>
      <c r="D345" s="231" t="s">
        <v>166</v>
      </c>
      <c r="E345" s="232" t="s">
        <v>626</v>
      </c>
      <c r="F345" s="233" t="s">
        <v>627</v>
      </c>
      <c r="G345" s="234" t="s">
        <v>182</v>
      </c>
      <c r="H345" s="235">
        <v>20</v>
      </c>
      <c r="I345" s="236"/>
      <c r="J345" s="237">
        <f>ROUND(I345*H345,2)</f>
        <v>0</v>
      </c>
      <c r="K345" s="233" t="s">
        <v>156</v>
      </c>
      <c r="L345" s="44"/>
      <c r="M345" s="238" t="s">
        <v>19</v>
      </c>
      <c r="N345" s="239" t="s">
        <v>44</v>
      </c>
      <c r="O345" s="84"/>
      <c r="P345" s="222">
        <f>O345*H345</f>
        <v>0</v>
      </c>
      <c r="Q345" s="222">
        <v>0</v>
      </c>
      <c r="R345" s="222">
        <f>Q345*H345</f>
        <v>0</v>
      </c>
      <c r="S345" s="222">
        <v>0</v>
      </c>
      <c r="T345" s="223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4" t="s">
        <v>264</v>
      </c>
      <c r="AT345" s="224" t="s">
        <v>166</v>
      </c>
      <c r="AU345" s="224" t="s">
        <v>83</v>
      </c>
      <c r="AY345" s="17" t="s">
        <v>148</v>
      </c>
      <c r="BE345" s="225">
        <f>IF(N345="základní",J345,0)</f>
        <v>0</v>
      </c>
      <c r="BF345" s="225">
        <f>IF(N345="snížená",J345,0)</f>
        <v>0</v>
      </c>
      <c r="BG345" s="225">
        <f>IF(N345="zákl. přenesená",J345,0)</f>
        <v>0</v>
      </c>
      <c r="BH345" s="225">
        <f>IF(N345="sníž. přenesená",J345,0)</f>
        <v>0</v>
      </c>
      <c r="BI345" s="225">
        <f>IF(N345="nulová",J345,0)</f>
        <v>0</v>
      </c>
      <c r="BJ345" s="17" t="s">
        <v>81</v>
      </c>
      <c r="BK345" s="225">
        <f>ROUND(I345*H345,2)</f>
        <v>0</v>
      </c>
      <c r="BL345" s="17" t="s">
        <v>264</v>
      </c>
      <c r="BM345" s="224" t="s">
        <v>628</v>
      </c>
    </row>
    <row r="346" s="2" customFormat="1">
      <c r="A346" s="38"/>
      <c r="B346" s="39"/>
      <c r="C346" s="40"/>
      <c r="D346" s="226" t="s">
        <v>160</v>
      </c>
      <c r="E346" s="40"/>
      <c r="F346" s="227" t="s">
        <v>627</v>
      </c>
      <c r="G346" s="40"/>
      <c r="H346" s="40"/>
      <c r="I346" s="228"/>
      <c r="J346" s="40"/>
      <c r="K346" s="40"/>
      <c r="L346" s="44"/>
      <c r="M346" s="229"/>
      <c r="N346" s="230"/>
      <c r="O346" s="84"/>
      <c r="P346" s="84"/>
      <c r="Q346" s="84"/>
      <c r="R346" s="84"/>
      <c r="S346" s="84"/>
      <c r="T346" s="85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160</v>
      </c>
      <c r="AU346" s="17" t="s">
        <v>83</v>
      </c>
    </row>
    <row r="347" s="2" customFormat="1">
      <c r="A347" s="38"/>
      <c r="B347" s="39"/>
      <c r="C347" s="40"/>
      <c r="D347" s="240" t="s">
        <v>171</v>
      </c>
      <c r="E347" s="40"/>
      <c r="F347" s="241" t="s">
        <v>629</v>
      </c>
      <c r="G347" s="40"/>
      <c r="H347" s="40"/>
      <c r="I347" s="228"/>
      <c r="J347" s="40"/>
      <c r="K347" s="40"/>
      <c r="L347" s="44"/>
      <c r="M347" s="229"/>
      <c r="N347" s="230"/>
      <c r="O347" s="84"/>
      <c r="P347" s="84"/>
      <c r="Q347" s="84"/>
      <c r="R347" s="84"/>
      <c r="S347" s="84"/>
      <c r="T347" s="85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171</v>
      </c>
      <c r="AU347" s="17" t="s">
        <v>83</v>
      </c>
    </row>
    <row r="348" s="2" customFormat="1" ht="16.5" customHeight="1">
      <c r="A348" s="38"/>
      <c r="B348" s="39"/>
      <c r="C348" s="231" t="s">
        <v>630</v>
      </c>
      <c r="D348" s="231" t="s">
        <v>166</v>
      </c>
      <c r="E348" s="232" t="s">
        <v>631</v>
      </c>
      <c r="F348" s="233" t="s">
        <v>632</v>
      </c>
      <c r="G348" s="234" t="s">
        <v>182</v>
      </c>
      <c r="H348" s="235">
        <v>20</v>
      </c>
      <c r="I348" s="236"/>
      <c r="J348" s="237">
        <f>ROUND(I348*H348,2)</f>
        <v>0</v>
      </c>
      <c r="K348" s="233" t="s">
        <v>156</v>
      </c>
      <c r="L348" s="44"/>
      <c r="M348" s="238" t="s">
        <v>19</v>
      </c>
      <c r="N348" s="239" t="s">
        <v>44</v>
      </c>
      <c r="O348" s="84"/>
      <c r="P348" s="222">
        <f>O348*H348</f>
        <v>0</v>
      </c>
      <c r="Q348" s="222">
        <v>0.00013999999999999999</v>
      </c>
      <c r="R348" s="222">
        <f>Q348*H348</f>
        <v>0.0027999999999999995</v>
      </c>
      <c r="S348" s="222">
        <v>0</v>
      </c>
      <c r="T348" s="223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4" t="s">
        <v>264</v>
      </c>
      <c r="AT348" s="224" t="s">
        <v>166</v>
      </c>
      <c r="AU348" s="224" t="s">
        <v>83</v>
      </c>
      <c r="AY348" s="17" t="s">
        <v>148</v>
      </c>
      <c r="BE348" s="225">
        <f>IF(N348="základní",J348,0)</f>
        <v>0</v>
      </c>
      <c r="BF348" s="225">
        <f>IF(N348="snížená",J348,0)</f>
        <v>0</v>
      </c>
      <c r="BG348" s="225">
        <f>IF(N348="zákl. přenesená",J348,0)</f>
        <v>0</v>
      </c>
      <c r="BH348" s="225">
        <f>IF(N348="sníž. přenesená",J348,0)</f>
        <v>0</v>
      </c>
      <c r="BI348" s="225">
        <f>IF(N348="nulová",J348,0)</f>
        <v>0</v>
      </c>
      <c r="BJ348" s="17" t="s">
        <v>81</v>
      </c>
      <c r="BK348" s="225">
        <f>ROUND(I348*H348,2)</f>
        <v>0</v>
      </c>
      <c r="BL348" s="17" t="s">
        <v>264</v>
      </c>
      <c r="BM348" s="224" t="s">
        <v>633</v>
      </c>
    </row>
    <row r="349" s="2" customFormat="1">
      <c r="A349" s="38"/>
      <c r="B349" s="39"/>
      <c r="C349" s="40"/>
      <c r="D349" s="226" t="s">
        <v>160</v>
      </c>
      <c r="E349" s="40"/>
      <c r="F349" s="227" t="s">
        <v>634</v>
      </c>
      <c r="G349" s="40"/>
      <c r="H349" s="40"/>
      <c r="I349" s="228"/>
      <c r="J349" s="40"/>
      <c r="K349" s="40"/>
      <c r="L349" s="44"/>
      <c r="M349" s="229"/>
      <c r="N349" s="230"/>
      <c r="O349" s="84"/>
      <c r="P349" s="84"/>
      <c r="Q349" s="84"/>
      <c r="R349" s="84"/>
      <c r="S349" s="84"/>
      <c r="T349" s="85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160</v>
      </c>
      <c r="AU349" s="17" t="s">
        <v>83</v>
      </c>
    </row>
    <row r="350" s="2" customFormat="1">
      <c r="A350" s="38"/>
      <c r="B350" s="39"/>
      <c r="C350" s="40"/>
      <c r="D350" s="240" t="s">
        <v>171</v>
      </c>
      <c r="E350" s="40"/>
      <c r="F350" s="241" t="s">
        <v>635</v>
      </c>
      <c r="G350" s="40"/>
      <c r="H350" s="40"/>
      <c r="I350" s="228"/>
      <c r="J350" s="40"/>
      <c r="K350" s="40"/>
      <c r="L350" s="44"/>
      <c r="M350" s="229"/>
      <c r="N350" s="230"/>
      <c r="O350" s="84"/>
      <c r="P350" s="84"/>
      <c r="Q350" s="84"/>
      <c r="R350" s="84"/>
      <c r="S350" s="84"/>
      <c r="T350" s="85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171</v>
      </c>
      <c r="AU350" s="17" t="s">
        <v>83</v>
      </c>
    </row>
    <row r="351" s="2" customFormat="1" ht="16.5" customHeight="1">
      <c r="A351" s="38"/>
      <c r="B351" s="39"/>
      <c r="C351" s="231" t="s">
        <v>636</v>
      </c>
      <c r="D351" s="231" t="s">
        <v>166</v>
      </c>
      <c r="E351" s="232" t="s">
        <v>637</v>
      </c>
      <c r="F351" s="233" t="s">
        <v>638</v>
      </c>
      <c r="G351" s="234" t="s">
        <v>182</v>
      </c>
      <c r="H351" s="235">
        <v>20</v>
      </c>
      <c r="I351" s="236"/>
      <c r="J351" s="237">
        <f>ROUND(I351*H351,2)</f>
        <v>0</v>
      </c>
      <c r="K351" s="233" t="s">
        <v>156</v>
      </c>
      <c r="L351" s="44"/>
      <c r="M351" s="238" t="s">
        <v>19</v>
      </c>
      <c r="N351" s="239" t="s">
        <v>44</v>
      </c>
      <c r="O351" s="84"/>
      <c r="P351" s="222">
        <f>O351*H351</f>
        <v>0</v>
      </c>
      <c r="Q351" s="222">
        <v>0.00012</v>
      </c>
      <c r="R351" s="222">
        <f>Q351*H351</f>
        <v>0.0024000000000000002</v>
      </c>
      <c r="S351" s="222">
        <v>0</v>
      </c>
      <c r="T351" s="223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4" t="s">
        <v>264</v>
      </c>
      <c r="AT351" s="224" t="s">
        <v>166</v>
      </c>
      <c r="AU351" s="224" t="s">
        <v>83</v>
      </c>
      <c r="AY351" s="17" t="s">
        <v>148</v>
      </c>
      <c r="BE351" s="225">
        <f>IF(N351="základní",J351,0)</f>
        <v>0</v>
      </c>
      <c r="BF351" s="225">
        <f>IF(N351="snížená",J351,0)</f>
        <v>0</v>
      </c>
      <c r="BG351" s="225">
        <f>IF(N351="zákl. přenesená",J351,0)</f>
        <v>0</v>
      </c>
      <c r="BH351" s="225">
        <f>IF(N351="sníž. přenesená",J351,0)</f>
        <v>0</v>
      </c>
      <c r="BI351" s="225">
        <f>IF(N351="nulová",J351,0)</f>
        <v>0</v>
      </c>
      <c r="BJ351" s="17" t="s">
        <v>81</v>
      </c>
      <c r="BK351" s="225">
        <f>ROUND(I351*H351,2)</f>
        <v>0</v>
      </c>
      <c r="BL351" s="17" t="s">
        <v>264</v>
      </c>
      <c r="BM351" s="224" t="s">
        <v>639</v>
      </c>
    </row>
    <row r="352" s="2" customFormat="1">
      <c r="A352" s="38"/>
      <c r="B352" s="39"/>
      <c r="C352" s="40"/>
      <c r="D352" s="226" t="s">
        <v>160</v>
      </c>
      <c r="E352" s="40"/>
      <c r="F352" s="227" t="s">
        <v>640</v>
      </c>
      <c r="G352" s="40"/>
      <c r="H352" s="40"/>
      <c r="I352" s="228"/>
      <c r="J352" s="40"/>
      <c r="K352" s="40"/>
      <c r="L352" s="44"/>
      <c r="M352" s="229"/>
      <c r="N352" s="230"/>
      <c r="O352" s="84"/>
      <c r="P352" s="84"/>
      <c r="Q352" s="84"/>
      <c r="R352" s="84"/>
      <c r="S352" s="84"/>
      <c r="T352" s="85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160</v>
      </c>
      <c r="AU352" s="17" t="s">
        <v>83</v>
      </c>
    </row>
    <row r="353" s="2" customFormat="1">
      <c r="A353" s="38"/>
      <c r="B353" s="39"/>
      <c r="C353" s="40"/>
      <c r="D353" s="240" t="s">
        <v>171</v>
      </c>
      <c r="E353" s="40"/>
      <c r="F353" s="241" t="s">
        <v>641</v>
      </c>
      <c r="G353" s="40"/>
      <c r="H353" s="40"/>
      <c r="I353" s="228"/>
      <c r="J353" s="40"/>
      <c r="K353" s="40"/>
      <c r="L353" s="44"/>
      <c r="M353" s="229"/>
      <c r="N353" s="230"/>
      <c r="O353" s="84"/>
      <c r="P353" s="84"/>
      <c r="Q353" s="84"/>
      <c r="R353" s="84"/>
      <c r="S353" s="84"/>
      <c r="T353" s="85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171</v>
      </c>
      <c r="AU353" s="17" t="s">
        <v>83</v>
      </c>
    </row>
    <row r="354" s="2" customFormat="1" ht="16.5" customHeight="1">
      <c r="A354" s="38"/>
      <c r="B354" s="39"/>
      <c r="C354" s="231" t="s">
        <v>642</v>
      </c>
      <c r="D354" s="231" t="s">
        <v>166</v>
      </c>
      <c r="E354" s="232" t="s">
        <v>643</v>
      </c>
      <c r="F354" s="233" t="s">
        <v>644</v>
      </c>
      <c r="G354" s="234" t="s">
        <v>182</v>
      </c>
      <c r="H354" s="235">
        <v>20</v>
      </c>
      <c r="I354" s="236"/>
      <c r="J354" s="237">
        <f>ROUND(I354*H354,2)</f>
        <v>0</v>
      </c>
      <c r="K354" s="233" t="s">
        <v>156</v>
      </c>
      <c r="L354" s="44"/>
      <c r="M354" s="238" t="s">
        <v>19</v>
      </c>
      <c r="N354" s="239" t="s">
        <v>44</v>
      </c>
      <c r="O354" s="84"/>
      <c r="P354" s="222">
        <f>O354*H354</f>
        <v>0</v>
      </c>
      <c r="Q354" s="222">
        <v>0.00012</v>
      </c>
      <c r="R354" s="222">
        <f>Q354*H354</f>
        <v>0.0024000000000000002</v>
      </c>
      <c r="S354" s="222">
        <v>0</v>
      </c>
      <c r="T354" s="223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4" t="s">
        <v>264</v>
      </c>
      <c r="AT354" s="224" t="s">
        <v>166</v>
      </c>
      <c r="AU354" s="224" t="s">
        <v>83</v>
      </c>
      <c r="AY354" s="17" t="s">
        <v>148</v>
      </c>
      <c r="BE354" s="225">
        <f>IF(N354="základní",J354,0)</f>
        <v>0</v>
      </c>
      <c r="BF354" s="225">
        <f>IF(N354="snížená",J354,0)</f>
        <v>0</v>
      </c>
      <c r="BG354" s="225">
        <f>IF(N354="zákl. přenesená",J354,0)</f>
        <v>0</v>
      </c>
      <c r="BH354" s="225">
        <f>IF(N354="sníž. přenesená",J354,0)</f>
        <v>0</v>
      </c>
      <c r="BI354" s="225">
        <f>IF(N354="nulová",J354,0)</f>
        <v>0</v>
      </c>
      <c r="BJ354" s="17" t="s">
        <v>81</v>
      </c>
      <c r="BK354" s="225">
        <f>ROUND(I354*H354,2)</f>
        <v>0</v>
      </c>
      <c r="BL354" s="17" t="s">
        <v>264</v>
      </c>
      <c r="BM354" s="224" t="s">
        <v>645</v>
      </c>
    </row>
    <row r="355" s="2" customFormat="1">
      <c r="A355" s="38"/>
      <c r="B355" s="39"/>
      <c r="C355" s="40"/>
      <c r="D355" s="226" t="s">
        <v>160</v>
      </c>
      <c r="E355" s="40"/>
      <c r="F355" s="227" t="s">
        <v>646</v>
      </c>
      <c r="G355" s="40"/>
      <c r="H355" s="40"/>
      <c r="I355" s="228"/>
      <c r="J355" s="40"/>
      <c r="K355" s="40"/>
      <c r="L355" s="44"/>
      <c r="M355" s="229"/>
      <c r="N355" s="230"/>
      <c r="O355" s="84"/>
      <c r="P355" s="84"/>
      <c r="Q355" s="84"/>
      <c r="R355" s="84"/>
      <c r="S355" s="84"/>
      <c r="T355" s="85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160</v>
      </c>
      <c r="AU355" s="17" t="s">
        <v>83</v>
      </c>
    </row>
    <row r="356" s="2" customFormat="1">
      <c r="A356" s="38"/>
      <c r="B356" s="39"/>
      <c r="C356" s="40"/>
      <c r="D356" s="240" t="s">
        <v>171</v>
      </c>
      <c r="E356" s="40"/>
      <c r="F356" s="241" t="s">
        <v>647</v>
      </c>
      <c r="G356" s="40"/>
      <c r="H356" s="40"/>
      <c r="I356" s="228"/>
      <c r="J356" s="40"/>
      <c r="K356" s="40"/>
      <c r="L356" s="44"/>
      <c r="M356" s="229"/>
      <c r="N356" s="230"/>
      <c r="O356" s="84"/>
      <c r="P356" s="84"/>
      <c r="Q356" s="84"/>
      <c r="R356" s="84"/>
      <c r="S356" s="84"/>
      <c r="T356" s="85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171</v>
      </c>
      <c r="AU356" s="17" t="s">
        <v>83</v>
      </c>
    </row>
    <row r="357" s="2" customFormat="1" ht="21.75" customHeight="1">
      <c r="A357" s="38"/>
      <c r="B357" s="39"/>
      <c r="C357" s="231" t="s">
        <v>648</v>
      </c>
      <c r="D357" s="231" t="s">
        <v>166</v>
      </c>
      <c r="E357" s="232" t="s">
        <v>649</v>
      </c>
      <c r="F357" s="233" t="s">
        <v>650</v>
      </c>
      <c r="G357" s="234" t="s">
        <v>182</v>
      </c>
      <c r="H357" s="235">
        <v>20</v>
      </c>
      <c r="I357" s="236"/>
      <c r="J357" s="237">
        <f>ROUND(I357*H357,2)</f>
        <v>0</v>
      </c>
      <c r="K357" s="233" t="s">
        <v>156</v>
      </c>
      <c r="L357" s="44"/>
      <c r="M357" s="238" t="s">
        <v>19</v>
      </c>
      <c r="N357" s="239" t="s">
        <v>44</v>
      </c>
      <c r="O357" s="84"/>
      <c r="P357" s="222">
        <f>O357*H357</f>
        <v>0</v>
      </c>
      <c r="Q357" s="222">
        <v>0.00010000000000000001</v>
      </c>
      <c r="R357" s="222">
        <f>Q357*H357</f>
        <v>0.002</v>
      </c>
      <c r="S357" s="222">
        <v>0</v>
      </c>
      <c r="T357" s="223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4" t="s">
        <v>264</v>
      </c>
      <c r="AT357" s="224" t="s">
        <v>166</v>
      </c>
      <c r="AU357" s="224" t="s">
        <v>83</v>
      </c>
      <c r="AY357" s="17" t="s">
        <v>148</v>
      </c>
      <c r="BE357" s="225">
        <f>IF(N357="základní",J357,0)</f>
        <v>0</v>
      </c>
      <c r="BF357" s="225">
        <f>IF(N357="snížená",J357,0)</f>
        <v>0</v>
      </c>
      <c r="BG357" s="225">
        <f>IF(N357="zákl. přenesená",J357,0)</f>
        <v>0</v>
      </c>
      <c r="BH357" s="225">
        <f>IF(N357="sníž. přenesená",J357,0)</f>
        <v>0</v>
      </c>
      <c r="BI357" s="225">
        <f>IF(N357="nulová",J357,0)</f>
        <v>0</v>
      </c>
      <c r="BJ357" s="17" t="s">
        <v>81</v>
      </c>
      <c r="BK357" s="225">
        <f>ROUND(I357*H357,2)</f>
        <v>0</v>
      </c>
      <c r="BL357" s="17" t="s">
        <v>264</v>
      </c>
      <c r="BM357" s="224" t="s">
        <v>651</v>
      </c>
    </row>
    <row r="358" s="2" customFormat="1">
      <c r="A358" s="38"/>
      <c r="B358" s="39"/>
      <c r="C358" s="40"/>
      <c r="D358" s="226" t="s">
        <v>160</v>
      </c>
      <c r="E358" s="40"/>
      <c r="F358" s="227" t="s">
        <v>652</v>
      </c>
      <c r="G358" s="40"/>
      <c r="H358" s="40"/>
      <c r="I358" s="228"/>
      <c r="J358" s="40"/>
      <c r="K358" s="40"/>
      <c r="L358" s="44"/>
      <c r="M358" s="229"/>
      <c r="N358" s="230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160</v>
      </c>
      <c r="AU358" s="17" t="s">
        <v>83</v>
      </c>
    </row>
    <row r="359" s="2" customFormat="1">
      <c r="A359" s="38"/>
      <c r="B359" s="39"/>
      <c r="C359" s="40"/>
      <c r="D359" s="240" t="s">
        <v>171</v>
      </c>
      <c r="E359" s="40"/>
      <c r="F359" s="241" t="s">
        <v>653</v>
      </c>
      <c r="G359" s="40"/>
      <c r="H359" s="40"/>
      <c r="I359" s="228"/>
      <c r="J359" s="40"/>
      <c r="K359" s="40"/>
      <c r="L359" s="44"/>
      <c r="M359" s="229"/>
      <c r="N359" s="230"/>
      <c r="O359" s="84"/>
      <c r="P359" s="84"/>
      <c r="Q359" s="84"/>
      <c r="R359" s="84"/>
      <c r="S359" s="84"/>
      <c r="T359" s="85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171</v>
      </c>
      <c r="AU359" s="17" t="s">
        <v>83</v>
      </c>
    </row>
    <row r="360" s="12" customFormat="1" ht="22.8" customHeight="1">
      <c r="A360" s="12"/>
      <c r="B360" s="196"/>
      <c r="C360" s="197"/>
      <c r="D360" s="198" t="s">
        <v>72</v>
      </c>
      <c r="E360" s="210" t="s">
        <v>654</v>
      </c>
      <c r="F360" s="210" t="s">
        <v>655</v>
      </c>
      <c r="G360" s="197"/>
      <c r="H360" s="197"/>
      <c r="I360" s="200"/>
      <c r="J360" s="211">
        <f>BK360</f>
        <v>0</v>
      </c>
      <c r="K360" s="197"/>
      <c r="L360" s="202"/>
      <c r="M360" s="203"/>
      <c r="N360" s="204"/>
      <c r="O360" s="204"/>
      <c r="P360" s="205">
        <f>SUM(P361:P385)</f>
        <v>0</v>
      </c>
      <c r="Q360" s="204"/>
      <c r="R360" s="205">
        <f>SUM(R361:R385)</f>
        <v>0.50880000000000003</v>
      </c>
      <c r="S360" s="204"/>
      <c r="T360" s="206">
        <f>SUM(T361:T385)</f>
        <v>0.099199999999999997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07" t="s">
        <v>83</v>
      </c>
      <c r="AT360" s="208" t="s">
        <v>72</v>
      </c>
      <c r="AU360" s="208" t="s">
        <v>81</v>
      </c>
      <c r="AY360" s="207" t="s">
        <v>148</v>
      </c>
      <c r="BK360" s="209">
        <f>SUM(BK361:BK385)</f>
        <v>0</v>
      </c>
    </row>
    <row r="361" s="2" customFormat="1" ht="16.5" customHeight="1">
      <c r="A361" s="38"/>
      <c r="B361" s="39"/>
      <c r="C361" s="231" t="s">
        <v>656</v>
      </c>
      <c r="D361" s="231" t="s">
        <v>166</v>
      </c>
      <c r="E361" s="232" t="s">
        <v>657</v>
      </c>
      <c r="F361" s="233" t="s">
        <v>658</v>
      </c>
      <c r="G361" s="234" t="s">
        <v>182</v>
      </c>
      <c r="H361" s="235">
        <v>320</v>
      </c>
      <c r="I361" s="236"/>
      <c r="J361" s="237">
        <f>ROUND(I361*H361,2)</f>
        <v>0</v>
      </c>
      <c r="K361" s="233" t="s">
        <v>156</v>
      </c>
      <c r="L361" s="44"/>
      <c r="M361" s="238" t="s">
        <v>19</v>
      </c>
      <c r="N361" s="239" t="s">
        <v>44</v>
      </c>
      <c r="O361" s="84"/>
      <c r="P361" s="222">
        <f>O361*H361</f>
        <v>0</v>
      </c>
      <c r="Q361" s="222">
        <v>0.001</v>
      </c>
      <c r="R361" s="222">
        <f>Q361*H361</f>
        <v>0.32000000000000001</v>
      </c>
      <c r="S361" s="222">
        <v>0.00031</v>
      </c>
      <c r="T361" s="223">
        <f>S361*H361</f>
        <v>0.099199999999999997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4" t="s">
        <v>264</v>
      </c>
      <c r="AT361" s="224" t="s">
        <v>166</v>
      </c>
      <c r="AU361" s="224" t="s">
        <v>83</v>
      </c>
      <c r="AY361" s="17" t="s">
        <v>148</v>
      </c>
      <c r="BE361" s="225">
        <f>IF(N361="základní",J361,0)</f>
        <v>0</v>
      </c>
      <c r="BF361" s="225">
        <f>IF(N361="snížená",J361,0)</f>
        <v>0</v>
      </c>
      <c r="BG361" s="225">
        <f>IF(N361="zákl. přenesená",J361,0)</f>
        <v>0</v>
      </c>
      <c r="BH361" s="225">
        <f>IF(N361="sníž. přenesená",J361,0)</f>
        <v>0</v>
      </c>
      <c r="BI361" s="225">
        <f>IF(N361="nulová",J361,0)</f>
        <v>0</v>
      </c>
      <c r="BJ361" s="17" t="s">
        <v>81</v>
      </c>
      <c r="BK361" s="225">
        <f>ROUND(I361*H361,2)</f>
        <v>0</v>
      </c>
      <c r="BL361" s="17" t="s">
        <v>264</v>
      </c>
      <c r="BM361" s="224" t="s">
        <v>659</v>
      </c>
    </row>
    <row r="362" s="2" customFormat="1">
      <c r="A362" s="38"/>
      <c r="B362" s="39"/>
      <c r="C362" s="40"/>
      <c r="D362" s="226" t="s">
        <v>160</v>
      </c>
      <c r="E362" s="40"/>
      <c r="F362" s="227" t="s">
        <v>660</v>
      </c>
      <c r="G362" s="40"/>
      <c r="H362" s="40"/>
      <c r="I362" s="228"/>
      <c r="J362" s="40"/>
      <c r="K362" s="40"/>
      <c r="L362" s="44"/>
      <c r="M362" s="229"/>
      <c r="N362" s="230"/>
      <c r="O362" s="84"/>
      <c r="P362" s="84"/>
      <c r="Q362" s="84"/>
      <c r="R362" s="84"/>
      <c r="S362" s="84"/>
      <c r="T362" s="85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160</v>
      </c>
      <c r="AU362" s="17" t="s">
        <v>83</v>
      </c>
    </row>
    <row r="363" s="2" customFormat="1">
      <c r="A363" s="38"/>
      <c r="B363" s="39"/>
      <c r="C363" s="40"/>
      <c r="D363" s="240" t="s">
        <v>171</v>
      </c>
      <c r="E363" s="40"/>
      <c r="F363" s="241" t="s">
        <v>661</v>
      </c>
      <c r="G363" s="40"/>
      <c r="H363" s="40"/>
      <c r="I363" s="228"/>
      <c r="J363" s="40"/>
      <c r="K363" s="40"/>
      <c r="L363" s="44"/>
      <c r="M363" s="229"/>
      <c r="N363" s="230"/>
      <c r="O363" s="84"/>
      <c r="P363" s="84"/>
      <c r="Q363" s="84"/>
      <c r="R363" s="84"/>
      <c r="S363" s="84"/>
      <c r="T363" s="85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171</v>
      </c>
      <c r="AU363" s="17" t="s">
        <v>83</v>
      </c>
    </row>
    <row r="364" s="2" customFormat="1" ht="16.5" customHeight="1">
      <c r="A364" s="38"/>
      <c r="B364" s="39"/>
      <c r="C364" s="231" t="s">
        <v>662</v>
      </c>
      <c r="D364" s="231" t="s">
        <v>166</v>
      </c>
      <c r="E364" s="232" t="s">
        <v>663</v>
      </c>
      <c r="F364" s="233" t="s">
        <v>664</v>
      </c>
      <c r="G364" s="234" t="s">
        <v>182</v>
      </c>
      <c r="H364" s="235">
        <v>100</v>
      </c>
      <c r="I364" s="236"/>
      <c r="J364" s="237">
        <f>ROUND(I364*H364,2)</f>
        <v>0</v>
      </c>
      <c r="K364" s="233" t="s">
        <v>156</v>
      </c>
      <c r="L364" s="44"/>
      <c r="M364" s="238" t="s">
        <v>19</v>
      </c>
      <c r="N364" s="239" t="s">
        <v>44</v>
      </c>
      <c r="O364" s="84"/>
      <c r="P364" s="222">
        <f>O364*H364</f>
        <v>0</v>
      </c>
      <c r="Q364" s="222">
        <v>0</v>
      </c>
      <c r="R364" s="222">
        <f>Q364*H364</f>
        <v>0</v>
      </c>
      <c r="S364" s="222">
        <v>0</v>
      </c>
      <c r="T364" s="223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4" t="s">
        <v>264</v>
      </c>
      <c r="AT364" s="224" t="s">
        <v>166</v>
      </c>
      <c r="AU364" s="224" t="s">
        <v>83</v>
      </c>
      <c r="AY364" s="17" t="s">
        <v>148</v>
      </c>
      <c r="BE364" s="225">
        <f>IF(N364="základní",J364,0)</f>
        <v>0</v>
      </c>
      <c r="BF364" s="225">
        <f>IF(N364="snížená",J364,0)</f>
        <v>0</v>
      </c>
      <c r="BG364" s="225">
        <f>IF(N364="zákl. přenesená",J364,0)</f>
        <v>0</v>
      </c>
      <c r="BH364" s="225">
        <f>IF(N364="sníž. přenesená",J364,0)</f>
        <v>0</v>
      </c>
      <c r="BI364" s="225">
        <f>IF(N364="nulová",J364,0)</f>
        <v>0</v>
      </c>
      <c r="BJ364" s="17" t="s">
        <v>81</v>
      </c>
      <c r="BK364" s="225">
        <f>ROUND(I364*H364,2)</f>
        <v>0</v>
      </c>
      <c r="BL364" s="17" t="s">
        <v>264</v>
      </c>
      <c r="BM364" s="224" t="s">
        <v>665</v>
      </c>
    </row>
    <row r="365" s="2" customFormat="1">
      <c r="A365" s="38"/>
      <c r="B365" s="39"/>
      <c r="C365" s="40"/>
      <c r="D365" s="226" t="s">
        <v>160</v>
      </c>
      <c r="E365" s="40"/>
      <c r="F365" s="227" t="s">
        <v>666</v>
      </c>
      <c r="G365" s="40"/>
      <c r="H365" s="40"/>
      <c r="I365" s="228"/>
      <c r="J365" s="40"/>
      <c r="K365" s="40"/>
      <c r="L365" s="44"/>
      <c r="M365" s="229"/>
      <c r="N365" s="230"/>
      <c r="O365" s="84"/>
      <c r="P365" s="84"/>
      <c r="Q365" s="84"/>
      <c r="R365" s="84"/>
      <c r="S365" s="84"/>
      <c r="T365" s="85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160</v>
      </c>
      <c r="AU365" s="17" t="s">
        <v>83</v>
      </c>
    </row>
    <row r="366" s="2" customFormat="1">
      <c r="A366" s="38"/>
      <c r="B366" s="39"/>
      <c r="C366" s="40"/>
      <c r="D366" s="240" t="s">
        <v>171</v>
      </c>
      <c r="E366" s="40"/>
      <c r="F366" s="241" t="s">
        <v>667</v>
      </c>
      <c r="G366" s="40"/>
      <c r="H366" s="40"/>
      <c r="I366" s="228"/>
      <c r="J366" s="40"/>
      <c r="K366" s="40"/>
      <c r="L366" s="44"/>
      <c r="M366" s="229"/>
      <c r="N366" s="230"/>
      <c r="O366" s="84"/>
      <c r="P366" s="84"/>
      <c r="Q366" s="84"/>
      <c r="R366" s="84"/>
      <c r="S366" s="84"/>
      <c r="T366" s="85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171</v>
      </c>
      <c r="AU366" s="17" t="s">
        <v>83</v>
      </c>
    </row>
    <row r="367" s="2" customFormat="1" ht="16.5" customHeight="1">
      <c r="A367" s="38"/>
      <c r="B367" s="39"/>
      <c r="C367" s="212" t="s">
        <v>668</v>
      </c>
      <c r="D367" s="212" t="s">
        <v>152</v>
      </c>
      <c r="E367" s="213" t="s">
        <v>669</v>
      </c>
      <c r="F367" s="214" t="s">
        <v>670</v>
      </c>
      <c r="G367" s="215" t="s">
        <v>182</v>
      </c>
      <c r="H367" s="216">
        <v>120</v>
      </c>
      <c r="I367" s="217"/>
      <c r="J367" s="218">
        <f>ROUND(I367*H367,2)</f>
        <v>0</v>
      </c>
      <c r="K367" s="214" t="s">
        <v>156</v>
      </c>
      <c r="L367" s="219"/>
      <c r="M367" s="220" t="s">
        <v>19</v>
      </c>
      <c r="N367" s="221" t="s">
        <v>44</v>
      </c>
      <c r="O367" s="84"/>
      <c r="P367" s="222">
        <f>O367*H367</f>
        <v>0</v>
      </c>
      <c r="Q367" s="222">
        <v>0</v>
      </c>
      <c r="R367" s="222">
        <f>Q367*H367</f>
        <v>0</v>
      </c>
      <c r="S367" s="222">
        <v>0</v>
      </c>
      <c r="T367" s="223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4" t="s">
        <v>300</v>
      </c>
      <c r="AT367" s="224" t="s">
        <v>152</v>
      </c>
      <c r="AU367" s="224" t="s">
        <v>83</v>
      </c>
      <c r="AY367" s="17" t="s">
        <v>148</v>
      </c>
      <c r="BE367" s="225">
        <f>IF(N367="základní",J367,0)</f>
        <v>0</v>
      </c>
      <c r="BF367" s="225">
        <f>IF(N367="snížená",J367,0)</f>
        <v>0</v>
      </c>
      <c r="BG367" s="225">
        <f>IF(N367="zákl. přenesená",J367,0)</f>
        <v>0</v>
      </c>
      <c r="BH367" s="225">
        <f>IF(N367="sníž. přenesená",J367,0)</f>
        <v>0</v>
      </c>
      <c r="BI367" s="225">
        <f>IF(N367="nulová",J367,0)</f>
        <v>0</v>
      </c>
      <c r="BJ367" s="17" t="s">
        <v>81</v>
      </c>
      <c r="BK367" s="225">
        <f>ROUND(I367*H367,2)</f>
        <v>0</v>
      </c>
      <c r="BL367" s="17" t="s">
        <v>264</v>
      </c>
      <c r="BM367" s="224" t="s">
        <v>671</v>
      </c>
    </row>
    <row r="368" s="2" customFormat="1">
      <c r="A368" s="38"/>
      <c r="B368" s="39"/>
      <c r="C368" s="40"/>
      <c r="D368" s="226" t="s">
        <v>160</v>
      </c>
      <c r="E368" s="40"/>
      <c r="F368" s="227" t="s">
        <v>670</v>
      </c>
      <c r="G368" s="40"/>
      <c r="H368" s="40"/>
      <c r="I368" s="228"/>
      <c r="J368" s="40"/>
      <c r="K368" s="40"/>
      <c r="L368" s="44"/>
      <c r="M368" s="229"/>
      <c r="N368" s="230"/>
      <c r="O368" s="84"/>
      <c r="P368" s="84"/>
      <c r="Q368" s="84"/>
      <c r="R368" s="84"/>
      <c r="S368" s="84"/>
      <c r="T368" s="85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160</v>
      </c>
      <c r="AU368" s="17" t="s">
        <v>83</v>
      </c>
    </row>
    <row r="369" s="2" customFormat="1" ht="16.5" customHeight="1">
      <c r="A369" s="38"/>
      <c r="B369" s="39"/>
      <c r="C369" s="231" t="s">
        <v>672</v>
      </c>
      <c r="D369" s="231" t="s">
        <v>166</v>
      </c>
      <c r="E369" s="232" t="s">
        <v>673</v>
      </c>
      <c r="F369" s="233" t="s">
        <v>674</v>
      </c>
      <c r="G369" s="234" t="s">
        <v>182</v>
      </c>
      <c r="H369" s="235">
        <v>50</v>
      </c>
      <c r="I369" s="236"/>
      <c r="J369" s="237">
        <f>ROUND(I369*H369,2)</f>
        <v>0</v>
      </c>
      <c r="K369" s="233" t="s">
        <v>156</v>
      </c>
      <c r="L369" s="44"/>
      <c r="M369" s="238" t="s">
        <v>19</v>
      </c>
      <c r="N369" s="239" t="s">
        <v>44</v>
      </c>
      <c r="O369" s="84"/>
      <c r="P369" s="222">
        <f>O369*H369</f>
        <v>0</v>
      </c>
      <c r="Q369" s="222">
        <v>0</v>
      </c>
      <c r="R369" s="222">
        <f>Q369*H369</f>
        <v>0</v>
      </c>
      <c r="S369" s="222">
        <v>0</v>
      </c>
      <c r="T369" s="223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4" t="s">
        <v>264</v>
      </c>
      <c r="AT369" s="224" t="s">
        <v>166</v>
      </c>
      <c r="AU369" s="224" t="s">
        <v>83</v>
      </c>
      <c r="AY369" s="17" t="s">
        <v>148</v>
      </c>
      <c r="BE369" s="225">
        <f>IF(N369="základní",J369,0)</f>
        <v>0</v>
      </c>
      <c r="BF369" s="225">
        <f>IF(N369="snížená",J369,0)</f>
        <v>0</v>
      </c>
      <c r="BG369" s="225">
        <f>IF(N369="zákl. přenesená",J369,0)</f>
        <v>0</v>
      </c>
      <c r="BH369" s="225">
        <f>IF(N369="sníž. přenesená",J369,0)</f>
        <v>0</v>
      </c>
      <c r="BI369" s="225">
        <f>IF(N369="nulová",J369,0)</f>
        <v>0</v>
      </c>
      <c r="BJ369" s="17" t="s">
        <v>81</v>
      </c>
      <c r="BK369" s="225">
        <f>ROUND(I369*H369,2)</f>
        <v>0</v>
      </c>
      <c r="BL369" s="17" t="s">
        <v>264</v>
      </c>
      <c r="BM369" s="224" t="s">
        <v>675</v>
      </c>
    </row>
    <row r="370" s="2" customFormat="1">
      <c r="A370" s="38"/>
      <c r="B370" s="39"/>
      <c r="C370" s="40"/>
      <c r="D370" s="226" t="s">
        <v>160</v>
      </c>
      <c r="E370" s="40"/>
      <c r="F370" s="227" t="s">
        <v>676</v>
      </c>
      <c r="G370" s="40"/>
      <c r="H370" s="40"/>
      <c r="I370" s="228"/>
      <c r="J370" s="40"/>
      <c r="K370" s="40"/>
      <c r="L370" s="44"/>
      <c r="M370" s="229"/>
      <c r="N370" s="230"/>
      <c r="O370" s="84"/>
      <c r="P370" s="84"/>
      <c r="Q370" s="84"/>
      <c r="R370" s="84"/>
      <c r="S370" s="84"/>
      <c r="T370" s="85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160</v>
      </c>
      <c r="AU370" s="17" t="s">
        <v>83</v>
      </c>
    </row>
    <row r="371" s="2" customFormat="1">
      <c r="A371" s="38"/>
      <c r="B371" s="39"/>
      <c r="C371" s="40"/>
      <c r="D371" s="240" t="s">
        <v>171</v>
      </c>
      <c r="E371" s="40"/>
      <c r="F371" s="241" t="s">
        <v>677</v>
      </c>
      <c r="G371" s="40"/>
      <c r="H371" s="40"/>
      <c r="I371" s="228"/>
      <c r="J371" s="40"/>
      <c r="K371" s="40"/>
      <c r="L371" s="44"/>
      <c r="M371" s="229"/>
      <c r="N371" s="230"/>
      <c r="O371" s="84"/>
      <c r="P371" s="84"/>
      <c r="Q371" s="84"/>
      <c r="R371" s="84"/>
      <c r="S371" s="84"/>
      <c r="T371" s="85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171</v>
      </c>
      <c r="AU371" s="17" t="s">
        <v>83</v>
      </c>
    </row>
    <row r="372" s="2" customFormat="1" ht="16.5" customHeight="1">
      <c r="A372" s="38"/>
      <c r="B372" s="39"/>
      <c r="C372" s="212" t="s">
        <v>678</v>
      </c>
      <c r="D372" s="212" t="s">
        <v>152</v>
      </c>
      <c r="E372" s="213" t="s">
        <v>669</v>
      </c>
      <c r="F372" s="214" t="s">
        <v>670</v>
      </c>
      <c r="G372" s="215" t="s">
        <v>182</v>
      </c>
      <c r="H372" s="216">
        <v>60</v>
      </c>
      <c r="I372" s="217"/>
      <c r="J372" s="218">
        <f>ROUND(I372*H372,2)</f>
        <v>0</v>
      </c>
      <c r="K372" s="214" t="s">
        <v>156</v>
      </c>
      <c r="L372" s="219"/>
      <c r="M372" s="220" t="s">
        <v>19</v>
      </c>
      <c r="N372" s="221" t="s">
        <v>44</v>
      </c>
      <c r="O372" s="84"/>
      <c r="P372" s="222">
        <f>O372*H372</f>
        <v>0</v>
      </c>
      <c r="Q372" s="222">
        <v>0</v>
      </c>
      <c r="R372" s="222">
        <f>Q372*H372</f>
        <v>0</v>
      </c>
      <c r="S372" s="222">
        <v>0</v>
      </c>
      <c r="T372" s="223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4" t="s">
        <v>300</v>
      </c>
      <c r="AT372" s="224" t="s">
        <v>152</v>
      </c>
      <c r="AU372" s="224" t="s">
        <v>83</v>
      </c>
      <c r="AY372" s="17" t="s">
        <v>148</v>
      </c>
      <c r="BE372" s="225">
        <f>IF(N372="základní",J372,0)</f>
        <v>0</v>
      </c>
      <c r="BF372" s="225">
        <f>IF(N372="snížená",J372,0)</f>
        <v>0</v>
      </c>
      <c r="BG372" s="225">
        <f>IF(N372="zákl. přenesená",J372,0)</f>
        <v>0</v>
      </c>
      <c r="BH372" s="225">
        <f>IF(N372="sníž. přenesená",J372,0)</f>
        <v>0</v>
      </c>
      <c r="BI372" s="225">
        <f>IF(N372="nulová",J372,0)</f>
        <v>0</v>
      </c>
      <c r="BJ372" s="17" t="s">
        <v>81</v>
      </c>
      <c r="BK372" s="225">
        <f>ROUND(I372*H372,2)</f>
        <v>0</v>
      </c>
      <c r="BL372" s="17" t="s">
        <v>264</v>
      </c>
      <c r="BM372" s="224" t="s">
        <v>679</v>
      </c>
    </row>
    <row r="373" s="2" customFormat="1">
      <c r="A373" s="38"/>
      <c r="B373" s="39"/>
      <c r="C373" s="40"/>
      <c r="D373" s="226" t="s">
        <v>160</v>
      </c>
      <c r="E373" s="40"/>
      <c r="F373" s="227" t="s">
        <v>670</v>
      </c>
      <c r="G373" s="40"/>
      <c r="H373" s="40"/>
      <c r="I373" s="228"/>
      <c r="J373" s="40"/>
      <c r="K373" s="40"/>
      <c r="L373" s="44"/>
      <c r="M373" s="229"/>
      <c r="N373" s="230"/>
      <c r="O373" s="84"/>
      <c r="P373" s="84"/>
      <c r="Q373" s="84"/>
      <c r="R373" s="84"/>
      <c r="S373" s="84"/>
      <c r="T373" s="85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160</v>
      </c>
      <c r="AU373" s="17" t="s">
        <v>83</v>
      </c>
    </row>
    <row r="374" s="2" customFormat="1" ht="16.5" customHeight="1">
      <c r="A374" s="38"/>
      <c r="B374" s="39"/>
      <c r="C374" s="231" t="s">
        <v>680</v>
      </c>
      <c r="D374" s="231" t="s">
        <v>166</v>
      </c>
      <c r="E374" s="232" t="s">
        <v>681</v>
      </c>
      <c r="F374" s="233" t="s">
        <v>682</v>
      </c>
      <c r="G374" s="234" t="s">
        <v>182</v>
      </c>
      <c r="H374" s="235">
        <v>150</v>
      </c>
      <c r="I374" s="236"/>
      <c r="J374" s="237">
        <f>ROUND(I374*H374,2)</f>
        <v>0</v>
      </c>
      <c r="K374" s="233" t="s">
        <v>156</v>
      </c>
      <c r="L374" s="44"/>
      <c r="M374" s="238" t="s">
        <v>19</v>
      </c>
      <c r="N374" s="239" t="s">
        <v>44</v>
      </c>
      <c r="O374" s="84"/>
      <c r="P374" s="222">
        <f>O374*H374</f>
        <v>0</v>
      </c>
      <c r="Q374" s="222">
        <v>0</v>
      </c>
      <c r="R374" s="222">
        <f>Q374*H374</f>
        <v>0</v>
      </c>
      <c r="S374" s="222">
        <v>0</v>
      </c>
      <c r="T374" s="223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4" t="s">
        <v>264</v>
      </c>
      <c r="AT374" s="224" t="s">
        <v>166</v>
      </c>
      <c r="AU374" s="224" t="s">
        <v>83</v>
      </c>
      <c r="AY374" s="17" t="s">
        <v>148</v>
      </c>
      <c r="BE374" s="225">
        <f>IF(N374="základní",J374,0)</f>
        <v>0</v>
      </c>
      <c r="BF374" s="225">
        <f>IF(N374="snížená",J374,0)</f>
        <v>0</v>
      </c>
      <c r="BG374" s="225">
        <f>IF(N374="zákl. přenesená",J374,0)</f>
        <v>0</v>
      </c>
      <c r="BH374" s="225">
        <f>IF(N374="sníž. přenesená",J374,0)</f>
        <v>0</v>
      </c>
      <c r="BI374" s="225">
        <f>IF(N374="nulová",J374,0)</f>
        <v>0</v>
      </c>
      <c r="BJ374" s="17" t="s">
        <v>81</v>
      </c>
      <c r="BK374" s="225">
        <f>ROUND(I374*H374,2)</f>
        <v>0</v>
      </c>
      <c r="BL374" s="17" t="s">
        <v>264</v>
      </c>
      <c r="BM374" s="224" t="s">
        <v>683</v>
      </c>
    </row>
    <row r="375" s="2" customFormat="1">
      <c r="A375" s="38"/>
      <c r="B375" s="39"/>
      <c r="C375" s="40"/>
      <c r="D375" s="226" t="s">
        <v>160</v>
      </c>
      <c r="E375" s="40"/>
      <c r="F375" s="227" t="s">
        <v>684</v>
      </c>
      <c r="G375" s="40"/>
      <c r="H375" s="40"/>
      <c r="I375" s="228"/>
      <c r="J375" s="40"/>
      <c r="K375" s="40"/>
      <c r="L375" s="44"/>
      <c r="M375" s="229"/>
      <c r="N375" s="230"/>
      <c r="O375" s="84"/>
      <c r="P375" s="84"/>
      <c r="Q375" s="84"/>
      <c r="R375" s="84"/>
      <c r="S375" s="84"/>
      <c r="T375" s="85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160</v>
      </c>
      <c r="AU375" s="17" t="s">
        <v>83</v>
      </c>
    </row>
    <row r="376" s="2" customFormat="1">
      <c r="A376" s="38"/>
      <c r="B376" s="39"/>
      <c r="C376" s="40"/>
      <c r="D376" s="240" t="s">
        <v>171</v>
      </c>
      <c r="E376" s="40"/>
      <c r="F376" s="241" t="s">
        <v>685</v>
      </c>
      <c r="G376" s="40"/>
      <c r="H376" s="40"/>
      <c r="I376" s="228"/>
      <c r="J376" s="40"/>
      <c r="K376" s="40"/>
      <c r="L376" s="44"/>
      <c r="M376" s="229"/>
      <c r="N376" s="230"/>
      <c r="O376" s="84"/>
      <c r="P376" s="84"/>
      <c r="Q376" s="84"/>
      <c r="R376" s="84"/>
      <c r="S376" s="84"/>
      <c r="T376" s="85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171</v>
      </c>
      <c r="AU376" s="17" t="s">
        <v>83</v>
      </c>
    </row>
    <row r="377" s="2" customFormat="1" ht="16.5" customHeight="1">
      <c r="A377" s="38"/>
      <c r="B377" s="39"/>
      <c r="C377" s="212" t="s">
        <v>686</v>
      </c>
      <c r="D377" s="212" t="s">
        <v>152</v>
      </c>
      <c r="E377" s="213" t="s">
        <v>669</v>
      </c>
      <c r="F377" s="214" t="s">
        <v>670</v>
      </c>
      <c r="G377" s="215" t="s">
        <v>182</v>
      </c>
      <c r="H377" s="216">
        <v>180</v>
      </c>
      <c r="I377" s="217"/>
      <c r="J377" s="218">
        <f>ROUND(I377*H377,2)</f>
        <v>0</v>
      </c>
      <c r="K377" s="214" t="s">
        <v>156</v>
      </c>
      <c r="L377" s="219"/>
      <c r="M377" s="220" t="s">
        <v>19</v>
      </c>
      <c r="N377" s="221" t="s">
        <v>44</v>
      </c>
      <c r="O377" s="84"/>
      <c r="P377" s="222">
        <f>O377*H377</f>
        <v>0</v>
      </c>
      <c r="Q377" s="222">
        <v>0</v>
      </c>
      <c r="R377" s="222">
        <f>Q377*H377</f>
        <v>0</v>
      </c>
      <c r="S377" s="222">
        <v>0</v>
      </c>
      <c r="T377" s="223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4" t="s">
        <v>300</v>
      </c>
      <c r="AT377" s="224" t="s">
        <v>152</v>
      </c>
      <c r="AU377" s="224" t="s">
        <v>83</v>
      </c>
      <c r="AY377" s="17" t="s">
        <v>148</v>
      </c>
      <c r="BE377" s="225">
        <f>IF(N377="základní",J377,0)</f>
        <v>0</v>
      </c>
      <c r="BF377" s="225">
        <f>IF(N377="snížená",J377,0)</f>
        <v>0</v>
      </c>
      <c r="BG377" s="225">
        <f>IF(N377="zákl. přenesená",J377,0)</f>
        <v>0</v>
      </c>
      <c r="BH377" s="225">
        <f>IF(N377="sníž. přenesená",J377,0)</f>
        <v>0</v>
      </c>
      <c r="BI377" s="225">
        <f>IF(N377="nulová",J377,0)</f>
        <v>0</v>
      </c>
      <c r="BJ377" s="17" t="s">
        <v>81</v>
      </c>
      <c r="BK377" s="225">
        <f>ROUND(I377*H377,2)</f>
        <v>0</v>
      </c>
      <c r="BL377" s="17" t="s">
        <v>264</v>
      </c>
      <c r="BM377" s="224" t="s">
        <v>687</v>
      </c>
    </row>
    <row r="378" s="2" customFormat="1">
      <c r="A378" s="38"/>
      <c r="B378" s="39"/>
      <c r="C378" s="40"/>
      <c r="D378" s="226" t="s">
        <v>160</v>
      </c>
      <c r="E378" s="40"/>
      <c r="F378" s="227" t="s">
        <v>670</v>
      </c>
      <c r="G378" s="40"/>
      <c r="H378" s="40"/>
      <c r="I378" s="228"/>
      <c r="J378" s="40"/>
      <c r="K378" s="40"/>
      <c r="L378" s="44"/>
      <c r="M378" s="229"/>
      <c r="N378" s="230"/>
      <c r="O378" s="84"/>
      <c r="P378" s="84"/>
      <c r="Q378" s="84"/>
      <c r="R378" s="84"/>
      <c r="S378" s="84"/>
      <c r="T378" s="85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160</v>
      </c>
      <c r="AU378" s="17" t="s">
        <v>83</v>
      </c>
    </row>
    <row r="379" s="2" customFormat="1" ht="16.5" customHeight="1">
      <c r="A379" s="38"/>
      <c r="B379" s="39"/>
      <c r="C379" s="231" t="s">
        <v>688</v>
      </c>
      <c r="D379" s="231" t="s">
        <v>166</v>
      </c>
      <c r="E379" s="232" t="s">
        <v>689</v>
      </c>
      <c r="F379" s="233" t="s">
        <v>690</v>
      </c>
      <c r="G379" s="234" t="s">
        <v>182</v>
      </c>
      <c r="H379" s="235">
        <v>320</v>
      </c>
      <c r="I379" s="236"/>
      <c r="J379" s="237">
        <f>ROUND(I379*H379,2)</f>
        <v>0</v>
      </c>
      <c r="K379" s="233" t="s">
        <v>156</v>
      </c>
      <c r="L379" s="44"/>
      <c r="M379" s="238" t="s">
        <v>19</v>
      </c>
      <c r="N379" s="239" t="s">
        <v>44</v>
      </c>
      <c r="O379" s="84"/>
      <c r="P379" s="222">
        <f>O379*H379</f>
        <v>0</v>
      </c>
      <c r="Q379" s="222">
        <v>0.00020000000000000001</v>
      </c>
      <c r="R379" s="222">
        <f>Q379*H379</f>
        <v>0.064000000000000001</v>
      </c>
      <c r="S379" s="222">
        <v>0</v>
      </c>
      <c r="T379" s="223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4" t="s">
        <v>264</v>
      </c>
      <c r="AT379" s="224" t="s">
        <v>166</v>
      </c>
      <c r="AU379" s="224" t="s">
        <v>83</v>
      </c>
      <c r="AY379" s="17" t="s">
        <v>148</v>
      </c>
      <c r="BE379" s="225">
        <f>IF(N379="základní",J379,0)</f>
        <v>0</v>
      </c>
      <c r="BF379" s="225">
        <f>IF(N379="snížená",J379,0)</f>
        <v>0</v>
      </c>
      <c r="BG379" s="225">
        <f>IF(N379="zákl. přenesená",J379,0)</f>
        <v>0</v>
      </c>
      <c r="BH379" s="225">
        <f>IF(N379="sníž. přenesená",J379,0)</f>
        <v>0</v>
      </c>
      <c r="BI379" s="225">
        <f>IF(N379="nulová",J379,0)</f>
        <v>0</v>
      </c>
      <c r="BJ379" s="17" t="s">
        <v>81</v>
      </c>
      <c r="BK379" s="225">
        <f>ROUND(I379*H379,2)</f>
        <v>0</v>
      </c>
      <c r="BL379" s="17" t="s">
        <v>264</v>
      </c>
      <c r="BM379" s="224" t="s">
        <v>691</v>
      </c>
    </row>
    <row r="380" s="2" customFormat="1">
      <c r="A380" s="38"/>
      <c r="B380" s="39"/>
      <c r="C380" s="40"/>
      <c r="D380" s="226" t="s">
        <v>160</v>
      </c>
      <c r="E380" s="40"/>
      <c r="F380" s="227" t="s">
        <v>692</v>
      </c>
      <c r="G380" s="40"/>
      <c r="H380" s="40"/>
      <c r="I380" s="228"/>
      <c r="J380" s="40"/>
      <c r="K380" s="40"/>
      <c r="L380" s="44"/>
      <c r="M380" s="229"/>
      <c r="N380" s="230"/>
      <c r="O380" s="84"/>
      <c r="P380" s="84"/>
      <c r="Q380" s="84"/>
      <c r="R380" s="84"/>
      <c r="S380" s="84"/>
      <c r="T380" s="85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160</v>
      </c>
      <c r="AU380" s="17" t="s">
        <v>83</v>
      </c>
    </row>
    <row r="381" s="2" customFormat="1">
      <c r="A381" s="38"/>
      <c r="B381" s="39"/>
      <c r="C381" s="40"/>
      <c r="D381" s="240" t="s">
        <v>171</v>
      </c>
      <c r="E381" s="40"/>
      <c r="F381" s="241" t="s">
        <v>693</v>
      </c>
      <c r="G381" s="40"/>
      <c r="H381" s="40"/>
      <c r="I381" s="228"/>
      <c r="J381" s="40"/>
      <c r="K381" s="40"/>
      <c r="L381" s="44"/>
      <c r="M381" s="229"/>
      <c r="N381" s="230"/>
      <c r="O381" s="84"/>
      <c r="P381" s="84"/>
      <c r="Q381" s="84"/>
      <c r="R381" s="84"/>
      <c r="S381" s="84"/>
      <c r="T381" s="85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171</v>
      </c>
      <c r="AU381" s="17" t="s">
        <v>83</v>
      </c>
    </row>
    <row r="382" s="2" customFormat="1" ht="21.75" customHeight="1">
      <c r="A382" s="38"/>
      <c r="B382" s="39"/>
      <c r="C382" s="231" t="s">
        <v>694</v>
      </c>
      <c r="D382" s="231" t="s">
        <v>166</v>
      </c>
      <c r="E382" s="232" t="s">
        <v>695</v>
      </c>
      <c r="F382" s="233" t="s">
        <v>696</v>
      </c>
      <c r="G382" s="234" t="s">
        <v>182</v>
      </c>
      <c r="H382" s="235">
        <v>960</v>
      </c>
      <c r="I382" s="236"/>
      <c r="J382" s="237">
        <f>ROUND(I382*H382,2)</f>
        <v>0</v>
      </c>
      <c r="K382" s="233" t="s">
        <v>156</v>
      </c>
      <c r="L382" s="44"/>
      <c r="M382" s="238" t="s">
        <v>19</v>
      </c>
      <c r="N382" s="239" t="s">
        <v>44</v>
      </c>
      <c r="O382" s="84"/>
      <c r="P382" s="222">
        <f>O382*H382</f>
        <v>0</v>
      </c>
      <c r="Q382" s="222">
        <v>0.00012999999999999999</v>
      </c>
      <c r="R382" s="222">
        <f>Q382*H382</f>
        <v>0.12479999999999999</v>
      </c>
      <c r="S382" s="222">
        <v>0</v>
      </c>
      <c r="T382" s="223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4" t="s">
        <v>264</v>
      </c>
      <c r="AT382" s="224" t="s">
        <v>166</v>
      </c>
      <c r="AU382" s="224" t="s">
        <v>83</v>
      </c>
      <c r="AY382" s="17" t="s">
        <v>148</v>
      </c>
      <c r="BE382" s="225">
        <f>IF(N382="základní",J382,0)</f>
        <v>0</v>
      </c>
      <c r="BF382" s="225">
        <f>IF(N382="snížená",J382,0)</f>
        <v>0</v>
      </c>
      <c r="BG382" s="225">
        <f>IF(N382="zákl. přenesená",J382,0)</f>
        <v>0</v>
      </c>
      <c r="BH382" s="225">
        <f>IF(N382="sníž. přenesená",J382,0)</f>
        <v>0</v>
      </c>
      <c r="BI382" s="225">
        <f>IF(N382="nulová",J382,0)</f>
        <v>0</v>
      </c>
      <c r="BJ382" s="17" t="s">
        <v>81</v>
      </c>
      <c r="BK382" s="225">
        <f>ROUND(I382*H382,2)</f>
        <v>0</v>
      </c>
      <c r="BL382" s="17" t="s">
        <v>264</v>
      </c>
      <c r="BM382" s="224" t="s">
        <v>697</v>
      </c>
    </row>
    <row r="383" s="2" customFormat="1">
      <c r="A383" s="38"/>
      <c r="B383" s="39"/>
      <c r="C383" s="40"/>
      <c r="D383" s="226" t="s">
        <v>160</v>
      </c>
      <c r="E383" s="40"/>
      <c r="F383" s="227" t="s">
        <v>698</v>
      </c>
      <c r="G383" s="40"/>
      <c r="H383" s="40"/>
      <c r="I383" s="228"/>
      <c r="J383" s="40"/>
      <c r="K383" s="40"/>
      <c r="L383" s="44"/>
      <c r="M383" s="229"/>
      <c r="N383" s="230"/>
      <c r="O383" s="84"/>
      <c r="P383" s="84"/>
      <c r="Q383" s="84"/>
      <c r="R383" s="84"/>
      <c r="S383" s="84"/>
      <c r="T383" s="85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160</v>
      </c>
      <c r="AU383" s="17" t="s">
        <v>83</v>
      </c>
    </row>
    <row r="384" s="2" customFormat="1">
      <c r="A384" s="38"/>
      <c r="B384" s="39"/>
      <c r="C384" s="40"/>
      <c r="D384" s="240" t="s">
        <v>171</v>
      </c>
      <c r="E384" s="40"/>
      <c r="F384" s="241" t="s">
        <v>699</v>
      </c>
      <c r="G384" s="40"/>
      <c r="H384" s="40"/>
      <c r="I384" s="228"/>
      <c r="J384" s="40"/>
      <c r="K384" s="40"/>
      <c r="L384" s="44"/>
      <c r="M384" s="229"/>
      <c r="N384" s="230"/>
      <c r="O384" s="84"/>
      <c r="P384" s="84"/>
      <c r="Q384" s="84"/>
      <c r="R384" s="84"/>
      <c r="S384" s="84"/>
      <c r="T384" s="85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171</v>
      </c>
      <c r="AU384" s="17" t="s">
        <v>83</v>
      </c>
    </row>
    <row r="385" s="13" customFormat="1">
      <c r="A385" s="13"/>
      <c r="B385" s="242"/>
      <c r="C385" s="243"/>
      <c r="D385" s="226" t="s">
        <v>204</v>
      </c>
      <c r="E385" s="244" t="s">
        <v>19</v>
      </c>
      <c r="F385" s="245" t="s">
        <v>700</v>
      </c>
      <c r="G385" s="243"/>
      <c r="H385" s="246">
        <v>960</v>
      </c>
      <c r="I385" s="247"/>
      <c r="J385" s="243"/>
      <c r="K385" s="243"/>
      <c r="L385" s="248"/>
      <c r="M385" s="249"/>
      <c r="N385" s="250"/>
      <c r="O385" s="250"/>
      <c r="P385" s="250"/>
      <c r="Q385" s="250"/>
      <c r="R385" s="250"/>
      <c r="S385" s="250"/>
      <c r="T385" s="25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2" t="s">
        <v>204</v>
      </c>
      <c r="AU385" s="252" t="s">
        <v>83</v>
      </c>
      <c r="AV385" s="13" t="s">
        <v>83</v>
      </c>
      <c r="AW385" s="13" t="s">
        <v>33</v>
      </c>
      <c r="AX385" s="13" t="s">
        <v>81</v>
      </c>
      <c r="AY385" s="252" t="s">
        <v>148</v>
      </c>
    </row>
    <row r="386" s="12" customFormat="1" ht="22.8" customHeight="1">
      <c r="A386" s="12"/>
      <c r="B386" s="196"/>
      <c r="C386" s="197"/>
      <c r="D386" s="198" t="s">
        <v>72</v>
      </c>
      <c r="E386" s="210" t="s">
        <v>701</v>
      </c>
      <c r="F386" s="210" t="s">
        <v>702</v>
      </c>
      <c r="G386" s="197"/>
      <c r="H386" s="197"/>
      <c r="I386" s="200"/>
      <c r="J386" s="211">
        <f>BK386</f>
        <v>0</v>
      </c>
      <c r="K386" s="197"/>
      <c r="L386" s="202"/>
      <c r="M386" s="203"/>
      <c r="N386" s="204"/>
      <c r="O386" s="204"/>
      <c r="P386" s="205">
        <f>SUM(P387:P394)</f>
        <v>0</v>
      </c>
      <c r="Q386" s="204"/>
      <c r="R386" s="205">
        <f>SUM(R387:R394)</f>
        <v>0.0195</v>
      </c>
      <c r="S386" s="204"/>
      <c r="T386" s="206">
        <f>SUM(T387:T394)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07" t="s">
        <v>83</v>
      </c>
      <c r="AT386" s="208" t="s">
        <v>72</v>
      </c>
      <c r="AU386" s="208" t="s">
        <v>81</v>
      </c>
      <c r="AY386" s="207" t="s">
        <v>148</v>
      </c>
      <c r="BK386" s="209">
        <f>SUM(BK387:BK394)</f>
        <v>0</v>
      </c>
    </row>
    <row r="387" s="2" customFormat="1" ht="16.5" customHeight="1">
      <c r="A387" s="38"/>
      <c r="B387" s="39"/>
      <c r="C387" s="231" t="s">
        <v>703</v>
      </c>
      <c r="D387" s="231" t="s">
        <v>166</v>
      </c>
      <c r="E387" s="232" t="s">
        <v>704</v>
      </c>
      <c r="F387" s="233" t="s">
        <v>705</v>
      </c>
      <c r="G387" s="234" t="s">
        <v>182</v>
      </c>
      <c r="H387" s="235">
        <v>15</v>
      </c>
      <c r="I387" s="236"/>
      <c r="J387" s="237">
        <f>ROUND(I387*H387,2)</f>
        <v>0</v>
      </c>
      <c r="K387" s="233" t="s">
        <v>156</v>
      </c>
      <c r="L387" s="44"/>
      <c r="M387" s="238" t="s">
        <v>19</v>
      </c>
      <c r="N387" s="239" t="s">
        <v>44</v>
      </c>
      <c r="O387" s="84"/>
      <c r="P387" s="222">
        <f>O387*H387</f>
        <v>0</v>
      </c>
      <c r="Q387" s="222">
        <v>0</v>
      </c>
      <c r="R387" s="222">
        <f>Q387*H387</f>
        <v>0</v>
      </c>
      <c r="S387" s="222">
        <v>0</v>
      </c>
      <c r="T387" s="223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4" t="s">
        <v>264</v>
      </c>
      <c r="AT387" s="224" t="s">
        <v>166</v>
      </c>
      <c r="AU387" s="224" t="s">
        <v>83</v>
      </c>
      <c r="AY387" s="17" t="s">
        <v>148</v>
      </c>
      <c r="BE387" s="225">
        <f>IF(N387="základní",J387,0)</f>
        <v>0</v>
      </c>
      <c r="BF387" s="225">
        <f>IF(N387="snížená",J387,0)</f>
        <v>0</v>
      </c>
      <c r="BG387" s="225">
        <f>IF(N387="zákl. přenesená",J387,0)</f>
        <v>0</v>
      </c>
      <c r="BH387" s="225">
        <f>IF(N387="sníž. přenesená",J387,0)</f>
        <v>0</v>
      </c>
      <c r="BI387" s="225">
        <f>IF(N387="nulová",J387,0)</f>
        <v>0</v>
      </c>
      <c r="BJ387" s="17" t="s">
        <v>81</v>
      </c>
      <c r="BK387" s="225">
        <f>ROUND(I387*H387,2)</f>
        <v>0</v>
      </c>
      <c r="BL387" s="17" t="s">
        <v>264</v>
      </c>
      <c r="BM387" s="224" t="s">
        <v>706</v>
      </c>
    </row>
    <row r="388" s="2" customFormat="1">
      <c r="A388" s="38"/>
      <c r="B388" s="39"/>
      <c r="C388" s="40"/>
      <c r="D388" s="226" t="s">
        <v>160</v>
      </c>
      <c r="E388" s="40"/>
      <c r="F388" s="227" t="s">
        <v>707</v>
      </c>
      <c r="G388" s="40"/>
      <c r="H388" s="40"/>
      <c r="I388" s="228"/>
      <c r="J388" s="40"/>
      <c r="K388" s="40"/>
      <c r="L388" s="44"/>
      <c r="M388" s="229"/>
      <c r="N388" s="230"/>
      <c r="O388" s="84"/>
      <c r="P388" s="84"/>
      <c r="Q388" s="84"/>
      <c r="R388" s="84"/>
      <c r="S388" s="84"/>
      <c r="T388" s="85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160</v>
      </c>
      <c r="AU388" s="17" t="s">
        <v>83</v>
      </c>
    </row>
    <row r="389" s="2" customFormat="1">
      <c r="A389" s="38"/>
      <c r="B389" s="39"/>
      <c r="C389" s="40"/>
      <c r="D389" s="240" t="s">
        <v>171</v>
      </c>
      <c r="E389" s="40"/>
      <c r="F389" s="241" t="s">
        <v>708</v>
      </c>
      <c r="G389" s="40"/>
      <c r="H389" s="40"/>
      <c r="I389" s="228"/>
      <c r="J389" s="40"/>
      <c r="K389" s="40"/>
      <c r="L389" s="44"/>
      <c r="M389" s="229"/>
      <c r="N389" s="230"/>
      <c r="O389" s="84"/>
      <c r="P389" s="84"/>
      <c r="Q389" s="84"/>
      <c r="R389" s="84"/>
      <c r="S389" s="84"/>
      <c r="T389" s="85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171</v>
      </c>
      <c r="AU389" s="17" t="s">
        <v>83</v>
      </c>
    </row>
    <row r="390" s="2" customFormat="1" ht="16.5" customHeight="1">
      <c r="A390" s="38"/>
      <c r="B390" s="39"/>
      <c r="C390" s="212" t="s">
        <v>709</v>
      </c>
      <c r="D390" s="212" t="s">
        <v>152</v>
      </c>
      <c r="E390" s="213" t="s">
        <v>710</v>
      </c>
      <c r="F390" s="214" t="s">
        <v>711</v>
      </c>
      <c r="G390" s="215" t="s">
        <v>182</v>
      </c>
      <c r="H390" s="216">
        <v>15</v>
      </c>
      <c r="I390" s="217"/>
      <c r="J390" s="218">
        <f>ROUND(I390*H390,2)</f>
        <v>0</v>
      </c>
      <c r="K390" s="214" t="s">
        <v>156</v>
      </c>
      <c r="L390" s="219"/>
      <c r="M390" s="220" t="s">
        <v>19</v>
      </c>
      <c r="N390" s="221" t="s">
        <v>44</v>
      </c>
      <c r="O390" s="84"/>
      <c r="P390" s="222">
        <f>O390*H390</f>
        <v>0</v>
      </c>
      <c r="Q390" s="222">
        <v>0.0012999999999999999</v>
      </c>
      <c r="R390" s="222">
        <f>Q390*H390</f>
        <v>0.0195</v>
      </c>
      <c r="S390" s="222">
        <v>0</v>
      </c>
      <c r="T390" s="223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4" t="s">
        <v>300</v>
      </c>
      <c r="AT390" s="224" t="s">
        <v>152</v>
      </c>
      <c r="AU390" s="224" t="s">
        <v>83</v>
      </c>
      <c r="AY390" s="17" t="s">
        <v>148</v>
      </c>
      <c r="BE390" s="225">
        <f>IF(N390="základní",J390,0)</f>
        <v>0</v>
      </c>
      <c r="BF390" s="225">
        <f>IF(N390="snížená",J390,0)</f>
        <v>0</v>
      </c>
      <c r="BG390" s="225">
        <f>IF(N390="zákl. přenesená",J390,0)</f>
        <v>0</v>
      </c>
      <c r="BH390" s="225">
        <f>IF(N390="sníž. přenesená",J390,0)</f>
        <v>0</v>
      </c>
      <c r="BI390" s="225">
        <f>IF(N390="nulová",J390,0)</f>
        <v>0</v>
      </c>
      <c r="BJ390" s="17" t="s">
        <v>81</v>
      </c>
      <c r="BK390" s="225">
        <f>ROUND(I390*H390,2)</f>
        <v>0</v>
      </c>
      <c r="BL390" s="17" t="s">
        <v>264</v>
      </c>
      <c r="BM390" s="224" t="s">
        <v>712</v>
      </c>
    </row>
    <row r="391" s="2" customFormat="1">
      <c r="A391" s="38"/>
      <c r="B391" s="39"/>
      <c r="C391" s="40"/>
      <c r="D391" s="226" t="s">
        <v>160</v>
      </c>
      <c r="E391" s="40"/>
      <c r="F391" s="227" t="s">
        <v>711</v>
      </c>
      <c r="G391" s="40"/>
      <c r="H391" s="40"/>
      <c r="I391" s="228"/>
      <c r="J391" s="40"/>
      <c r="K391" s="40"/>
      <c r="L391" s="44"/>
      <c r="M391" s="229"/>
      <c r="N391" s="230"/>
      <c r="O391" s="84"/>
      <c r="P391" s="84"/>
      <c r="Q391" s="84"/>
      <c r="R391" s="84"/>
      <c r="S391" s="84"/>
      <c r="T391" s="85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160</v>
      </c>
      <c r="AU391" s="17" t="s">
        <v>83</v>
      </c>
    </row>
    <row r="392" s="2" customFormat="1" ht="16.5" customHeight="1">
      <c r="A392" s="38"/>
      <c r="B392" s="39"/>
      <c r="C392" s="231" t="s">
        <v>713</v>
      </c>
      <c r="D392" s="231" t="s">
        <v>166</v>
      </c>
      <c r="E392" s="232" t="s">
        <v>714</v>
      </c>
      <c r="F392" s="233" t="s">
        <v>715</v>
      </c>
      <c r="G392" s="234" t="s">
        <v>260</v>
      </c>
      <c r="H392" s="235">
        <v>0.20000000000000001</v>
      </c>
      <c r="I392" s="236"/>
      <c r="J392" s="237">
        <f>ROUND(I392*H392,2)</f>
        <v>0</v>
      </c>
      <c r="K392" s="233" t="s">
        <v>156</v>
      </c>
      <c r="L392" s="44"/>
      <c r="M392" s="238" t="s">
        <v>19</v>
      </c>
      <c r="N392" s="239" t="s">
        <v>44</v>
      </c>
      <c r="O392" s="84"/>
      <c r="P392" s="222">
        <f>O392*H392</f>
        <v>0</v>
      </c>
      <c r="Q392" s="222">
        <v>0</v>
      </c>
      <c r="R392" s="222">
        <f>Q392*H392</f>
        <v>0</v>
      </c>
      <c r="S392" s="222">
        <v>0</v>
      </c>
      <c r="T392" s="223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4" t="s">
        <v>264</v>
      </c>
      <c r="AT392" s="224" t="s">
        <v>166</v>
      </c>
      <c r="AU392" s="224" t="s">
        <v>83</v>
      </c>
      <c r="AY392" s="17" t="s">
        <v>148</v>
      </c>
      <c r="BE392" s="225">
        <f>IF(N392="základní",J392,0)</f>
        <v>0</v>
      </c>
      <c r="BF392" s="225">
        <f>IF(N392="snížená",J392,0)</f>
        <v>0</v>
      </c>
      <c r="BG392" s="225">
        <f>IF(N392="zákl. přenesená",J392,0)</f>
        <v>0</v>
      </c>
      <c r="BH392" s="225">
        <f>IF(N392="sníž. přenesená",J392,0)</f>
        <v>0</v>
      </c>
      <c r="BI392" s="225">
        <f>IF(N392="nulová",J392,0)</f>
        <v>0</v>
      </c>
      <c r="BJ392" s="17" t="s">
        <v>81</v>
      </c>
      <c r="BK392" s="225">
        <f>ROUND(I392*H392,2)</f>
        <v>0</v>
      </c>
      <c r="BL392" s="17" t="s">
        <v>264</v>
      </c>
      <c r="BM392" s="224" t="s">
        <v>716</v>
      </c>
    </row>
    <row r="393" s="2" customFormat="1">
      <c r="A393" s="38"/>
      <c r="B393" s="39"/>
      <c r="C393" s="40"/>
      <c r="D393" s="226" t="s">
        <v>160</v>
      </c>
      <c r="E393" s="40"/>
      <c r="F393" s="227" t="s">
        <v>717</v>
      </c>
      <c r="G393" s="40"/>
      <c r="H393" s="40"/>
      <c r="I393" s="228"/>
      <c r="J393" s="40"/>
      <c r="K393" s="40"/>
      <c r="L393" s="44"/>
      <c r="M393" s="229"/>
      <c r="N393" s="230"/>
      <c r="O393" s="84"/>
      <c r="P393" s="84"/>
      <c r="Q393" s="84"/>
      <c r="R393" s="84"/>
      <c r="S393" s="84"/>
      <c r="T393" s="85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160</v>
      </c>
      <c r="AU393" s="17" t="s">
        <v>83</v>
      </c>
    </row>
    <row r="394" s="2" customFormat="1">
      <c r="A394" s="38"/>
      <c r="B394" s="39"/>
      <c r="C394" s="40"/>
      <c r="D394" s="240" t="s">
        <v>171</v>
      </c>
      <c r="E394" s="40"/>
      <c r="F394" s="241" t="s">
        <v>718</v>
      </c>
      <c r="G394" s="40"/>
      <c r="H394" s="40"/>
      <c r="I394" s="228"/>
      <c r="J394" s="40"/>
      <c r="K394" s="40"/>
      <c r="L394" s="44"/>
      <c r="M394" s="229"/>
      <c r="N394" s="230"/>
      <c r="O394" s="84"/>
      <c r="P394" s="84"/>
      <c r="Q394" s="84"/>
      <c r="R394" s="84"/>
      <c r="S394" s="84"/>
      <c r="T394" s="85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171</v>
      </c>
      <c r="AU394" s="17" t="s">
        <v>83</v>
      </c>
    </row>
    <row r="395" s="12" customFormat="1" ht="25.92" customHeight="1">
      <c r="A395" s="12"/>
      <c r="B395" s="196"/>
      <c r="C395" s="197"/>
      <c r="D395" s="198" t="s">
        <v>72</v>
      </c>
      <c r="E395" s="199" t="s">
        <v>719</v>
      </c>
      <c r="F395" s="199" t="s">
        <v>720</v>
      </c>
      <c r="G395" s="197"/>
      <c r="H395" s="197"/>
      <c r="I395" s="200"/>
      <c r="J395" s="201">
        <f>BK395</f>
        <v>0</v>
      </c>
      <c r="K395" s="197"/>
      <c r="L395" s="202"/>
      <c r="M395" s="203"/>
      <c r="N395" s="204"/>
      <c r="O395" s="204"/>
      <c r="P395" s="205">
        <f>SUM(P396:P401)</f>
        <v>0</v>
      </c>
      <c r="Q395" s="204"/>
      <c r="R395" s="205">
        <f>SUM(R396:R401)</f>
        <v>0</v>
      </c>
      <c r="S395" s="204"/>
      <c r="T395" s="206">
        <f>SUM(T396:T401)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07" t="s">
        <v>158</v>
      </c>
      <c r="AT395" s="208" t="s">
        <v>72</v>
      </c>
      <c r="AU395" s="208" t="s">
        <v>73</v>
      </c>
      <c r="AY395" s="207" t="s">
        <v>148</v>
      </c>
      <c r="BK395" s="209">
        <f>SUM(BK396:BK401)</f>
        <v>0</v>
      </c>
    </row>
    <row r="396" s="2" customFormat="1" ht="24.15" customHeight="1">
      <c r="A396" s="38"/>
      <c r="B396" s="39"/>
      <c r="C396" s="231" t="s">
        <v>721</v>
      </c>
      <c r="D396" s="231" t="s">
        <v>166</v>
      </c>
      <c r="E396" s="232" t="s">
        <v>722</v>
      </c>
      <c r="F396" s="233" t="s">
        <v>723</v>
      </c>
      <c r="G396" s="234" t="s">
        <v>724</v>
      </c>
      <c r="H396" s="235">
        <v>40</v>
      </c>
      <c r="I396" s="236"/>
      <c r="J396" s="237">
        <f>ROUND(I396*H396,2)</f>
        <v>0</v>
      </c>
      <c r="K396" s="233" t="s">
        <v>156</v>
      </c>
      <c r="L396" s="44"/>
      <c r="M396" s="238" t="s">
        <v>19</v>
      </c>
      <c r="N396" s="239" t="s">
        <v>44</v>
      </c>
      <c r="O396" s="84"/>
      <c r="P396" s="222">
        <f>O396*H396</f>
        <v>0</v>
      </c>
      <c r="Q396" s="222">
        <v>0</v>
      </c>
      <c r="R396" s="222">
        <f>Q396*H396</f>
        <v>0</v>
      </c>
      <c r="S396" s="222">
        <v>0</v>
      </c>
      <c r="T396" s="223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4" t="s">
        <v>393</v>
      </c>
      <c r="AT396" s="224" t="s">
        <v>166</v>
      </c>
      <c r="AU396" s="224" t="s">
        <v>81</v>
      </c>
      <c r="AY396" s="17" t="s">
        <v>148</v>
      </c>
      <c r="BE396" s="225">
        <f>IF(N396="základní",J396,0)</f>
        <v>0</v>
      </c>
      <c r="BF396" s="225">
        <f>IF(N396="snížená",J396,0)</f>
        <v>0</v>
      </c>
      <c r="BG396" s="225">
        <f>IF(N396="zákl. přenesená",J396,0)</f>
        <v>0</v>
      </c>
      <c r="BH396" s="225">
        <f>IF(N396="sníž. přenesená",J396,0)</f>
        <v>0</v>
      </c>
      <c r="BI396" s="225">
        <f>IF(N396="nulová",J396,0)</f>
        <v>0</v>
      </c>
      <c r="BJ396" s="17" t="s">
        <v>81</v>
      </c>
      <c r="BK396" s="225">
        <f>ROUND(I396*H396,2)</f>
        <v>0</v>
      </c>
      <c r="BL396" s="17" t="s">
        <v>393</v>
      </c>
      <c r="BM396" s="224" t="s">
        <v>725</v>
      </c>
    </row>
    <row r="397" s="2" customFormat="1">
      <c r="A397" s="38"/>
      <c r="B397" s="39"/>
      <c r="C397" s="40"/>
      <c r="D397" s="226" t="s">
        <v>160</v>
      </c>
      <c r="E397" s="40"/>
      <c r="F397" s="227" t="s">
        <v>726</v>
      </c>
      <c r="G397" s="40"/>
      <c r="H397" s="40"/>
      <c r="I397" s="228"/>
      <c r="J397" s="40"/>
      <c r="K397" s="40"/>
      <c r="L397" s="44"/>
      <c r="M397" s="229"/>
      <c r="N397" s="230"/>
      <c r="O397" s="84"/>
      <c r="P397" s="84"/>
      <c r="Q397" s="84"/>
      <c r="R397" s="84"/>
      <c r="S397" s="84"/>
      <c r="T397" s="85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160</v>
      </c>
      <c r="AU397" s="17" t="s">
        <v>81</v>
      </c>
    </row>
    <row r="398" s="2" customFormat="1">
      <c r="A398" s="38"/>
      <c r="B398" s="39"/>
      <c r="C398" s="40"/>
      <c r="D398" s="240" t="s">
        <v>171</v>
      </c>
      <c r="E398" s="40"/>
      <c r="F398" s="241" t="s">
        <v>727</v>
      </c>
      <c r="G398" s="40"/>
      <c r="H398" s="40"/>
      <c r="I398" s="228"/>
      <c r="J398" s="40"/>
      <c r="K398" s="40"/>
      <c r="L398" s="44"/>
      <c r="M398" s="229"/>
      <c r="N398" s="230"/>
      <c r="O398" s="84"/>
      <c r="P398" s="84"/>
      <c r="Q398" s="84"/>
      <c r="R398" s="84"/>
      <c r="S398" s="84"/>
      <c r="T398" s="85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171</v>
      </c>
      <c r="AU398" s="17" t="s">
        <v>81</v>
      </c>
    </row>
    <row r="399" s="2" customFormat="1" ht="44.25" customHeight="1">
      <c r="A399" s="38"/>
      <c r="B399" s="39"/>
      <c r="C399" s="231" t="s">
        <v>728</v>
      </c>
      <c r="D399" s="231" t="s">
        <v>166</v>
      </c>
      <c r="E399" s="232" t="s">
        <v>729</v>
      </c>
      <c r="F399" s="233" t="s">
        <v>730</v>
      </c>
      <c r="G399" s="234" t="s">
        <v>724</v>
      </c>
      <c r="H399" s="235">
        <v>60</v>
      </c>
      <c r="I399" s="236"/>
      <c r="J399" s="237">
        <f>ROUND(I399*H399,2)</f>
        <v>0</v>
      </c>
      <c r="K399" s="233" t="s">
        <v>156</v>
      </c>
      <c r="L399" s="44"/>
      <c r="M399" s="238" t="s">
        <v>19</v>
      </c>
      <c r="N399" s="239" t="s">
        <v>44</v>
      </c>
      <c r="O399" s="84"/>
      <c r="P399" s="222">
        <f>O399*H399</f>
        <v>0</v>
      </c>
      <c r="Q399" s="222">
        <v>0</v>
      </c>
      <c r="R399" s="222">
        <f>Q399*H399</f>
        <v>0</v>
      </c>
      <c r="S399" s="222">
        <v>0</v>
      </c>
      <c r="T399" s="223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4" t="s">
        <v>393</v>
      </c>
      <c r="AT399" s="224" t="s">
        <v>166</v>
      </c>
      <c r="AU399" s="224" t="s">
        <v>81</v>
      </c>
      <c r="AY399" s="17" t="s">
        <v>148</v>
      </c>
      <c r="BE399" s="225">
        <f>IF(N399="základní",J399,0)</f>
        <v>0</v>
      </c>
      <c r="BF399" s="225">
        <f>IF(N399="snížená",J399,0)</f>
        <v>0</v>
      </c>
      <c r="BG399" s="225">
        <f>IF(N399="zákl. přenesená",J399,0)</f>
        <v>0</v>
      </c>
      <c r="BH399" s="225">
        <f>IF(N399="sníž. přenesená",J399,0)</f>
        <v>0</v>
      </c>
      <c r="BI399" s="225">
        <f>IF(N399="nulová",J399,0)</f>
        <v>0</v>
      </c>
      <c r="BJ399" s="17" t="s">
        <v>81</v>
      </c>
      <c r="BK399" s="225">
        <f>ROUND(I399*H399,2)</f>
        <v>0</v>
      </c>
      <c r="BL399" s="17" t="s">
        <v>393</v>
      </c>
      <c r="BM399" s="224" t="s">
        <v>731</v>
      </c>
    </row>
    <row r="400" s="2" customFormat="1">
      <c r="A400" s="38"/>
      <c r="B400" s="39"/>
      <c r="C400" s="40"/>
      <c r="D400" s="226" t="s">
        <v>160</v>
      </c>
      <c r="E400" s="40"/>
      <c r="F400" s="227" t="s">
        <v>732</v>
      </c>
      <c r="G400" s="40"/>
      <c r="H400" s="40"/>
      <c r="I400" s="228"/>
      <c r="J400" s="40"/>
      <c r="K400" s="40"/>
      <c r="L400" s="44"/>
      <c r="M400" s="229"/>
      <c r="N400" s="230"/>
      <c r="O400" s="84"/>
      <c r="P400" s="84"/>
      <c r="Q400" s="84"/>
      <c r="R400" s="84"/>
      <c r="S400" s="84"/>
      <c r="T400" s="85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160</v>
      </c>
      <c r="AU400" s="17" t="s">
        <v>81</v>
      </c>
    </row>
    <row r="401" s="2" customFormat="1">
      <c r="A401" s="38"/>
      <c r="B401" s="39"/>
      <c r="C401" s="40"/>
      <c r="D401" s="240" t="s">
        <v>171</v>
      </c>
      <c r="E401" s="40"/>
      <c r="F401" s="241" t="s">
        <v>733</v>
      </c>
      <c r="G401" s="40"/>
      <c r="H401" s="40"/>
      <c r="I401" s="228"/>
      <c r="J401" s="40"/>
      <c r="K401" s="40"/>
      <c r="L401" s="44"/>
      <c r="M401" s="254"/>
      <c r="N401" s="255"/>
      <c r="O401" s="256"/>
      <c r="P401" s="256"/>
      <c r="Q401" s="256"/>
      <c r="R401" s="256"/>
      <c r="S401" s="256"/>
      <c r="T401" s="257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171</v>
      </c>
      <c r="AU401" s="17" t="s">
        <v>81</v>
      </c>
    </row>
    <row r="402" s="2" customFormat="1" ht="6.96" customHeight="1">
      <c r="A402" s="38"/>
      <c r="B402" s="59"/>
      <c r="C402" s="60"/>
      <c r="D402" s="60"/>
      <c r="E402" s="60"/>
      <c r="F402" s="60"/>
      <c r="G402" s="60"/>
      <c r="H402" s="60"/>
      <c r="I402" s="60"/>
      <c r="J402" s="60"/>
      <c r="K402" s="60"/>
      <c r="L402" s="44"/>
      <c r="M402" s="38"/>
      <c r="O402" s="38"/>
      <c r="P402" s="38"/>
      <c r="Q402" s="38"/>
      <c r="R402" s="38"/>
      <c r="S402" s="38"/>
      <c r="T402" s="38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</row>
  </sheetData>
  <sheetProtection sheet="1" autoFilter="0" formatColumns="0" formatRows="0" objects="1" scenarios="1" spinCount="100000" saltValue="DyxPoKHy5v0cpWGUKTJaM8Qdnd/erEla10XKgF4rMWboN0HpkPvYfvEoI5ASQ0etZIZ3ym4aFR5FWSdHxe1F0g==" hashValue="Iry5DBO6HvpR8X12PCtrFH5mmga4t0o0ZsbFcszmWBefwg/B+rBql19KZJCvF8ckHSYF7IzLLTzfXDSsu4OjdQ==" algorithmName="SHA-512" password="CC35"/>
  <autoFilter ref="C93:K401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103" r:id="rId1" display="https://podminky.urs.cz/item/CS_URS_2023_01/317142446"/>
    <hyperlink ref="F106" r:id="rId2" display="https://podminky.urs.cz/item/CS_URS_2023_01/317142448"/>
    <hyperlink ref="F109" r:id="rId3" display="https://podminky.urs.cz/item/CS_URS_2023_01/342272225"/>
    <hyperlink ref="F112" r:id="rId4" display="https://podminky.urs.cz/item/CS_URS_2023_01/342272245"/>
    <hyperlink ref="F115" r:id="rId5" display="https://podminky.urs.cz/item/CS_URS_2023_01/346272236"/>
    <hyperlink ref="F119" r:id="rId6" display="https://podminky.urs.cz/item/CS_URS_2023_01/612142001"/>
    <hyperlink ref="F123" r:id="rId7" display="https://podminky.urs.cz/item/CS_URS_2023_01/612311131"/>
    <hyperlink ref="F126" r:id="rId8" display="https://podminky.urs.cz/item/CS_URS_2023_01/612315222"/>
    <hyperlink ref="F129" r:id="rId9" display="https://podminky.urs.cz/item/CS_URS_2023_01/642942111"/>
    <hyperlink ref="F135" r:id="rId10" display="https://podminky.urs.cz/item/CS_URS_2023_01/949101111"/>
    <hyperlink ref="F138" r:id="rId11" display="https://podminky.urs.cz/item/CS_URS_2023_01/962031133"/>
    <hyperlink ref="F142" r:id="rId12" display="https://podminky.urs.cz/item/CS_URS_2023_01/965046111"/>
    <hyperlink ref="F145" r:id="rId13" display="https://podminky.urs.cz/item/CS_URS_2023_01/965046119"/>
    <hyperlink ref="F149" r:id="rId14" display="https://podminky.urs.cz/item/CS_URS_2023_01/974032133"/>
    <hyperlink ref="F153" r:id="rId15" display="https://podminky.urs.cz/item/CS_URS_2023_01/997013153"/>
    <hyperlink ref="F156" r:id="rId16" display="https://podminky.urs.cz/item/CS_URS_2023_01/997013219"/>
    <hyperlink ref="F160" r:id="rId17" display="https://podminky.urs.cz/item/CS_URS_2023_01/997013501"/>
    <hyperlink ref="F163" r:id="rId18" display="https://podminky.urs.cz/item/CS_URS_2023_01/997013509"/>
    <hyperlink ref="F167" r:id="rId19" display="https://podminky.urs.cz/item/CS_URS_2023_01/997013631"/>
    <hyperlink ref="F172" r:id="rId20" display="https://podminky.urs.cz/item/CS_URS_2023_01/763135101"/>
    <hyperlink ref="F179" r:id="rId21" display="https://podminky.urs.cz/item/CS_URS_2023_01/751398021"/>
    <hyperlink ref="F182" r:id="rId22" display="https://podminky.urs.cz/item/CS_URS_2023_01/763135812"/>
    <hyperlink ref="F185" r:id="rId23" display="https://podminky.urs.cz/item/CS_URS_2023_01/998763303"/>
    <hyperlink ref="F188" r:id="rId24" display="https://podminky.urs.cz/item/CS_URS_2023_01/998763381"/>
    <hyperlink ref="F192" r:id="rId25" display="https://podminky.urs.cz/item/CS_URS_2023_01/766660352"/>
    <hyperlink ref="F197" r:id="rId26" display="https://podminky.urs.cz/item/CS_URS_2023_01/766662811"/>
    <hyperlink ref="F206" r:id="rId27" display="https://podminky.urs.cz/item/CS_URS_2023_01/766691914"/>
    <hyperlink ref="F209" r:id="rId28" display="https://podminky.urs.cz/item/CS_URS_2023_01/766811111"/>
    <hyperlink ref="F213" r:id="rId29" display="https://podminky.urs.cz/item/CS_URS_2023_01/766811221"/>
    <hyperlink ref="F216" r:id="rId30" display="https://podminky.urs.cz/item/CS_URS_2023_01/766811223"/>
    <hyperlink ref="F219" r:id="rId31" display="https://podminky.urs.cz/item/CS_URS_2023_01/766811441"/>
    <hyperlink ref="F222" r:id="rId32" display="https://podminky.urs.cz/item/CS_URS_2023_01/766812840"/>
    <hyperlink ref="F225" r:id="rId33" display="https://podminky.urs.cz/item/CS_URS_2023_01/998766102"/>
    <hyperlink ref="F229" r:id="rId34" display="https://podminky.urs.cz/item/CS_URS_2023_01/771121011"/>
    <hyperlink ref="F232" r:id="rId35" display="https://podminky.urs.cz/item/CS_URS_2023_01/771151026"/>
    <hyperlink ref="F235" r:id="rId36" display="https://podminky.urs.cz/item/CS_URS_2023_01/771161011"/>
    <hyperlink ref="F240" r:id="rId37" display="https://podminky.urs.cz/item/CS_URS_2023_01/771474113"/>
    <hyperlink ref="F245" r:id="rId38" display="https://podminky.urs.cz/item/CS_URS_2023_01/771571810"/>
    <hyperlink ref="F248" r:id="rId39" display="https://podminky.urs.cz/item/CS_URS_2023_01/771574262.1"/>
    <hyperlink ref="F254" r:id="rId40" display="https://podminky.urs.cz/item/CS_URS_2023_01/771577114"/>
    <hyperlink ref="F264" r:id="rId41" display="https://podminky.urs.cz/item/CS_URS_2023_01/998771103"/>
    <hyperlink ref="F268" r:id="rId42" display="https://podminky.urs.cz/item/CS_URS_2023_01/776111116"/>
    <hyperlink ref="F271" r:id="rId43" display="https://podminky.urs.cz/item/CS_URS_2023_01/776111311"/>
    <hyperlink ref="F274" r:id="rId44" display="https://podminky.urs.cz/item/CS_URS_2023_01/776121112"/>
    <hyperlink ref="F277" r:id="rId45" display="https://podminky.urs.cz/item/CS_URS_2023_01/776141124"/>
    <hyperlink ref="F280" r:id="rId46" display="https://podminky.urs.cz/item/CS_URS_2023_01/776201812"/>
    <hyperlink ref="F283" r:id="rId47" display="https://podminky.urs.cz/item/CS_URS_2023_01/776251121"/>
    <hyperlink ref="F289" r:id="rId48" display="https://podminky.urs.cz/item/CS_URS_2023_01/776411212"/>
    <hyperlink ref="F292" r:id="rId49" display="https://podminky.urs.cz/item/CS_URS_2023_01/776411213"/>
    <hyperlink ref="F295" r:id="rId50" display="https://podminky.urs.cz/item/CS_URS_2023_01/776411214"/>
    <hyperlink ref="F298" r:id="rId51" display="https://podminky.urs.cz/item/CS_URS_2023_01/776421111.1"/>
    <hyperlink ref="F303" r:id="rId52" display="https://podminky.urs.cz/item/CS_URS_2023_01/998776102"/>
    <hyperlink ref="F307" r:id="rId53" display="https://podminky.urs.cz/item/CS_URS_2023_01/781121011"/>
    <hyperlink ref="F315" r:id="rId54" display="https://podminky.urs.cz/item/CS_URS_2023_01/781151031"/>
    <hyperlink ref="F318" r:id="rId55" display="https://podminky.urs.cz/item/CS_URS_2023_01/781151041"/>
    <hyperlink ref="F322" r:id="rId56" display="https://podminky.urs.cz/item/CS_URS_2023_01/781471810"/>
    <hyperlink ref="F325" r:id="rId57" display="https://podminky.urs.cz/item/CS_URS_2023_01/781474154"/>
    <hyperlink ref="F331" r:id="rId58" display="https://podminky.urs.cz/item/CS_URS_2023_01/781477114"/>
    <hyperlink ref="F334" r:id="rId59" display="https://podminky.urs.cz/item/CS_URS_2023_01/781494511"/>
    <hyperlink ref="F337" r:id="rId60" display="https://podminky.urs.cz/item/CS_URS_2023_01/781495115"/>
    <hyperlink ref="F340" r:id="rId61" display="https://podminky.urs.cz/item/CS_URS_2023_01/998781103"/>
    <hyperlink ref="F344" r:id="rId62" display="https://podminky.urs.cz/item/CS_URS_2023_01/783301303"/>
    <hyperlink ref="F347" r:id="rId63" display="https://podminky.urs.cz/item/CS_URS_2023_01/783301401"/>
    <hyperlink ref="F350" r:id="rId64" display="https://podminky.urs.cz/item/CS_URS_2023_01/783314101"/>
    <hyperlink ref="F353" r:id="rId65" display="https://podminky.urs.cz/item/CS_URS_2023_01/783315101"/>
    <hyperlink ref="F356" r:id="rId66" display="https://podminky.urs.cz/item/CS_URS_2023_01/783317101"/>
    <hyperlink ref="F359" r:id="rId67" display="https://podminky.urs.cz/item/CS_URS_2023_01/783343101"/>
    <hyperlink ref="F363" r:id="rId68" display="https://podminky.urs.cz/item/CS_URS_2023_01/784121001"/>
    <hyperlink ref="F366" r:id="rId69" display="https://podminky.urs.cz/item/CS_URS_2023_01/784171101"/>
    <hyperlink ref="F371" r:id="rId70" display="https://podminky.urs.cz/item/CS_URS_2023_01/784171111"/>
    <hyperlink ref="F376" r:id="rId71" display="https://podminky.urs.cz/item/CS_URS_2023_01/784171121"/>
    <hyperlink ref="F381" r:id="rId72" display="https://podminky.urs.cz/item/CS_URS_2023_01/784181101"/>
    <hyperlink ref="F384" r:id="rId73" display="https://podminky.urs.cz/item/CS_URS_2023_01/784211001"/>
    <hyperlink ref="F389" r:id="rId74" display="https://podminky.urs.cz/item/CS_URS_2023_01/786624121"/>
    <hyperlink ref="F394" r:id="rId75" display="https://podminky.urs.cz/item/CS_URS_2023_01/998786101"/>
    <hyperlink ref="F398" r:id="rId76" display="https://podminky.urs.cz/item/CS_URS_2023_01/HZS1302"/>
    <hyperlink ref="F401" r:id="rId77" display="https://podminky.urs.cz/item/CS_URS_2023_01/HZS24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83</v>
      </c>
    </row>
    <row r="4" s="1" customFormat="1" ht="24.96" customHeight="1">
      <c r="B4" s="20"/>
      <c r="D4" s="140" t="s">
        <v>111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Rozšíření jednotky poanesteziologické péče na operačních sálech</v>
      </c>
      <c r="F7" s="142"/>
      <c r="G7" s="142"/>
      <c r="H7" s="142"/>
      <c r="L7" s="20"/>
    </row>
    <row r="8" s="1" customFormat="1" ht="12" customHeight="1">
      <c r="B8" s="20"/>
      <c r="D8" s="142" t="s">
        <v>112</v>
      </c>
      <c r="L8" s="20"/>
    </row>
    <row r="9" s="2" customFormat="1" ht="16.5" customHeight="1">
      <c r="A9" s="38"/>
      <c r="B9" s="44"/>
      <c r="C9" s="38"/>
      <c r="D9" s="38"/>
      <c r="E9" s="143" t="s">
        <v>734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735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736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737</v>
      </c>
      <c r="G14" s="38"/>
      <c r="H14" s="38"/>
      <c r="I14" s="142" t="s">
        <v>23</v>
      </c>
      <c r="J14" s="146" t="str">
        <f>'Rekapitulace stavby'!AN8</f>
        <v>12. 5. 2023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27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738</v>
      </c>
      <c r="F17" s="38"/>
      <c r="G17" s="38"/>
      <c r="H17" s="38"/>
      <c r="I17" s="142" t="s">
        <v>28</v>
      </c>
      <c r="J17" s="133" t="s">
        <v>739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35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36</v>
      </c>
      <c r="F23" s="38"/>
      <c r="G23" s="38"/>
      <c r="H23" s="38"/>
      <c r="I23" s="142" t="s">
        <v>28</v>
      </c>
      <c r="J23" s="133" t="s">
        <v>740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35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36</v>
      </c>
      <c r="F26" s="38"/>
      <c r="G26" s="38"/>
      <c r="H26" s="38"/>
      <c r="I26" s="142" t="s">
        <v>28</v>
      </c>
      <c r="J26" s="133" t="s">
        <v>740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37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47.25" customHeight="1">
      <c r="A29" s="147"/>
      <c r="B29" s="148"/>
      <c r="C29" s="147"/>
      <c r="D29" s="147"/>
      <c r="E29" s="149" t="s">
        <v>38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39</v>
      </c>
      <c r="E32" s="38"/>
      <c r="F32" s="38"/>
      <c r="G32" s="38"/>
      <c r="H32" s="38"/>
      <c r="I32" s="38"/>
      <c r="J32" s="153">
        <f>ROUND(J90,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41</v>
      </c>
      <c r="G34" s="38"/>
      <c r="H34" s="38"/>
      <c r="I34" s="154" t="s">
        <v>40</v>
      </c>
      <c r="J34" s="154" t="s">
        <v>42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43</v>
      </c>
      <c r="E35" s="142" t="s">
        <v>44</v>
      </c>
      <c r="F35" s="156">
        <f>ROUND((SUM(BE90:BE287)),  2)</f>
        <v>0</v>
      </c>
      <c r="G35" s="38"/>
      <c r="H35" s="38"/>
      <c r="I35" s="157">
        <v>0.20999999999999999</v>
      </c>
      <c r="J35" s="156">
        <f>ROUND(((SUM(BE90:BE287))*I35),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45</v>
      </c>
      <c r="F36" s="156">
        <f>ROUND((SUM(BF90:BF287)),  2)</f>
        <v>0</v>
      </c>
      <c r="G36" s="38"/>
      <c r="H36" s="38"/>
      <c r="I36" s="157">
        <v>0.14999999999999999</v>
      </c>
      <c r="J36" s="156">
        <f>ROUND(((SUM(BF90:BF287))*I36),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56">
        <f>ROUND((SUM(BG90:BG287)),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47</v>
      </c>
      <c r="F38" s="156">
        <f>ROUND((SUM(BH90:BH287)),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48</v>
      </c>
      <c r="F39" s="156">
        <f>ROUND((SUM(BI90:BI287)),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114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Rozšíření jednotky poanesteziologické péče na operačních sálech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112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734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735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02.1 - ZTI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parc.č. 2221, k.ú. Havířov - Město</v>
      </c>
      <c r="G56" s="40"/>
      <c r="H56" s="40"/>
      <c r="I56" s="32" t="s">
        <v>23</v>
      </c>
      <c r="J56" s="72" t="str">
        <f>IF(J14="","",J14)</f>
        <v>12. 5. 2023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Nemocnice Havířov p.o.</v>
      </c>
      <c r="G58" s="40"/>
      <c r="H58" s="40"/>
      <c r="I58" s="32" t="s">
        <v>31</v>
      </c>
      <c r="J58" s="36" t="str">
        <f>E23</f>
        <v>Amun Pro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Amun Pro s.r.o.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115</v>
      </c>
      <c r="D61" s="171"/>
      <c r="E61" s="171"/>
      <c r="F61" s="171"/>
      <c r="G61" s="171"/>
      <c r="H61" s="171"/>
      <c r="I61" s="171"/>
      <c r="J61" s="172" t="s">
        <v>116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71</v>
      </c>
      <c r="D63" s="40"/>
      <c r="E63" s="40"/>
      <c r="F63" s="40"/>
      <c r="G63" s="40"/>
      <c r="H63" s="40"/>
      <c r="I63" s="40"/>
      <c r="J63" s="102">
        <f>J90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117</v>
      </c>
    </row>
    <row r="64" s="9" customFormat="1" ht="24.96" customHeight="1">
      <c r="A64" s="9"/>
      <c r="B64" s="174"/>
      <c r="C64" s="175"/>
      <c r="D64" s="176" t="s">
        <v>123</v>
      </c>
      <c r="E64" s="177"/>
      <c r="F64" s="177"/>
      <c r="G64" s="177"/>
      <c r="H64" s="177"/>
      <c r="I64" s="177"/>
      <c r="J64" s="178">
        <f>J91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741</v>
      </c>
      <c r="E65" s="182"/>
      <c r="F65" s="182"/>
      <c r="G65" s="182"/>
      <c r="H65" s="182"/>
      <c r="I65" s="182"/>
      <c r="J65" s="183">
        <f>J92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742</v>
      </c>
      <c r="E66" s="182"/>
      <c r="F66" s="182"/>
      <c r="G66" s="182"/>
      <c r="H66" s="182"/>
      <c r="I66" s="182"/>
      <c r="J66" s="183">
        <f>J134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743</v>
      </c>
      <c r="E67" s="182"/>
      <c r="F67" s="182"/>
      <c r="G67" s="182"/>
      <c r="H67" s="182"/>
      <c r="I67" s="182"/>
      <c r="J67" s="183">
        <f>J213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4"/>
      <c r="C68" s="175"/>
      <c r="D68" s="176" t="s">
        <v>132</v>
      </c>
      <c r="E68" s="177"/>
      <c r="F68" s="177"/>
      <c r="G68" s="177"/>
      <c r="H68" s="177"/>
      <c r="I68" s="177"/>
      <c r="J68" s="178">
        <f>J273</f>
        <v>0</v>
      </c>
      <c r="K68" s="175"/>
      <c r="L68" s="17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133</v>
      </c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69" t="str">
        <f>E7</f>
        <v>Rozšíření jednotky poanesteziologické péče na operačních sálech</v>
      </c>
      <c r="F78" s="32"/>
      <c r="G78" s="32"/>
      <c r="H78" s="32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" customFormat="1" ht="12" customHeight="1">
      <c r="B79" s="21"/>
      <c r="C79" s="32" t="s">
        <v>112</v>
      </c>
      <c r="D79" s="22"/>
      <c r="E79" s="22"/>
      <c r="F79" s="22"/>
      <c r="G79" s="22"/>
      <c r="H79" s="22"/>
      <c r="I79" s="22"/>
      <c r="J79" s="22"/>
      <c r="K79" s="22"/>
      <c r="L79" s="20"/>
    </row>
    <row r="80" s="2" customFormat="1" ht="16.5" customHeight="1">
      <c r="A80" s="38"/>
      <c r="B80" s="39"/>
      <c r="C80" s="40"/>
      <c r="D80" s="40"/>
      <c r="E80" s="169" t="s">
        <v>734</v>
      </c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735</v>
      </c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E11</f>
        <v>02.1 - ZTI</v>
      </c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F14</f>
        <v>parc.č. 2221, k.ú. Havířov - Město</v>
      </c>
      <c r="G84" s="40"/>
      <c r="H84" s="40"/>
      <c r="I84" s="32" t="s">
        <v>23</v>
      </c>
      <c r="J84" s="72" t="str">
        <f>IF(J14="","",J14)</f>
        <v>12. 5. 2023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E17</f>
        <v>Nemocnice Havířov p.o.</v>
      </c>
      <c r="G86" s="40"/>
      <c r="H86" s="40"/>
      <c r="I86" s="32" t="s">
        <v>31</v>
      </c>
      <c r="J86" s="36" t="str">
        <f>E23</f>
        <v>Amun Pro s.r.o.</v>
      </c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IF(E20="","",E20)</f>
        <v>Vyplň údaj</v>
      </c>
      <c r="G87" s="40"/>
      <c r="H87" s="40"/>
      <c r="I87" s="32" t="s">
        <v>34</v>
      </c>
      <c r="J87" s="36" t="str">
        <f>E26</f>
        <v>Amun Pro s.r.o.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85"/>
      <c r="B89" s="186"/>
      <c r="C89" s="187" t="s">
        <v>134</v>
      </c>
      <c r="D89" s="188" t="s">
        <v>58</v>
      </c>
      <c r="E89" s="188" t="s">
        <v>54</v>
      </c>
      <c r="F89" s="188" t="s">
        <v>55</v>
      </c>
      <c r="G89" s="188" t="s">
        <v>135</v>
      </c>
      <c r="H89" s="188" t="s">
        <v>136</v>
      </c>
      <c r="I89" s="188" t="s">
        <v>137</v>
      </c>
      <c r="J89" s="188" t="s">
        <v>116</v>
      </c>
      <c r="K89" s="189" t="s">
        <v>138</v>
      </c>
      <c r="L89" s="190"/>
      <c r="M89" s="92" t="s">
        <v>19</v>
      </c>
      <c r="N89" s="93" t="s">
        <v>43</v>
      </c>
      <c r="O89" s="93" t="s">
        <v>139</v>
      </c>
      <c r="P89" s="93" t="s">
        <v>140</v>
      </c>
      <c r="Q89" s="93" t="s">
        <v>141</v>
      </c>
      <c r="R89" s="93" t="s">
        <v>142</v>
      </c>
      <c r="S89" s="93" t="s">
        <v>143</v>
      </c>
      <c r="T89" s="94" t="s">
        <v>144</v>
      </c>
      <c r="U89" s="185"/>
      <c r="V89" s="185"/>
      <c r="W89" s="185"/>
      <c r="X89" s="185"/>
      <c r="Y89" s="185"/>
      <c r="Z89" s="185"/>
      <c r="AA89" s="185"/>
      <c r="AB89" s="185"/>
      <c r="AC89" s="185"/>
      <c r="AD89" s="185"/>
      <c r="AE89" s="185"/>
    </row>
    <row r="90" s="2" customFormat="1" ht="22.8" customHeight="1">
      <c r="A90" s="38"/>
      <c r="B90" s="39"/>
      <c r="C90" s="99" t="s">
        <v>145</v>
      </c>
      <c r="D90" s="40"/>
      <c r="E90" s="40"/>
      <c r="F90" s="40"/>
      <c r="G90" s="40"/>
      <c r="H90" s="40"/>
      <c r="I90" s="40"/>
      <c r="J90" s="191">
        <f>BK90</f>
        <v>0</v>
      </c>
      <c r="K90" s="40"/>
      <c r="L90" s="44"/>
      <c r="M90" s="95"/>
      <c r="N90" s="192"/>
      <c r="O90" s="96"/>
      <c r="P90" s="193">
        <f>P91+P273</f>
        <v>0</v>
      </c>
      <c r="Q90" s="96"/>
      <c r="R90" s="193">
        <f>R91+R273</f>
        <v>0.15550999999999998</v>
      </c>
      <c r="S90" s="96"/>
      <c r="T90" s="194">
        <f>T91+T273</f>
        <v>0.33855000000000002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72</v>
      </c>
      <c r="AU90" s="17" t="s">
        <v>117</v>
      </c>
      <c r="BK90" s="195">
        <f>BK91+BK273</f>
        <v>0</v>
      </c>
    </row>
    <row r="91" s="12" customFormat="1" ht="25.92" customHeight="1">
      <c r="A91" s="12"/>
      <c r="B91" s="196"/>
      <c r="C91" s="197"/>
      <c r="D91" s="198" t="s">
        <v>72</v>
      </c>
      <c r="E91" s="199" t="s">
        <v>288</v>
      </c>
      <c r="F91" s="199" t="s">
        <v>289</v>
      </c>
      <c r="G91" s="197"/>
      <c r="H91" s="197"/>
      <c r="I91" s="200"/>
      <c r="J91" s="201">
        <f>BK91</f>
        <v>0</v>
      </c>
      <c r="K91" s="197"/>
      <c r="L91" s="202"/>
      <c r="M91" s="203"/>
      <c r="N91" s="204"/>
      <c r="O91" s="204"/>
      <c r="P91" s="205">
        <f>P92+P134+P213</f>
        <v>0</v>
      </c>
      <c r="Q91" s="204"/>
      <c r="R91" s="205">
        <f>R92+R134+R213</f>
        <v>0.15550999999999998</v>
      </c>
      <c r="S91" s="204"/>
      <c r="T91" s="206">
        <f>T92+T134+T213</f>
        <v>0.33855000000000002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7" t="s">
        <v>83</v>
      </c>
      <c r="AT91" s="208" t="s">
        <v>72</v>
      </c>
      <c r="AU91" s="208" t="s">
        <v>73</v>
      </c>
      <c r="AY91" s="207" t="s">
        <v>148</v>
      </c>
      <c r="BK91" s="209">
        <f>BK92+BK134+BK213</f>
        <v>0</v>
      </c>
    </row>
    <row r="92" s="12" customFormat="1" ht="22.8" customHeight="1">
      <c r="A92" s="12"/>
      <c r="B92" s="196"/>
      <c r="C92" s="197"/>
      <c r="D92" s="198" t="s">
        <v>72</v>
      </c>
      <c r="E92" s="210" t="s">
        <v>744</v>
      </c>
      <c r="F92" s="210" t="s">
        <v>745</v>
      </c>
      <c r="G92" s="197"/>
      <c r="H92" s="197"/>
      <c r="I92" s="200"/>
      <c r="J92" s="211">
        <f>BK92</f>
        <v>0</v>
      </c>
      <c r="K92" s="197"/>
      <c r="L92" s="202"/>
      <c r="M92" s="203"/>
      <c r="N92" s="204"/>
      <c r="O92" s="204"/>
      <c r="P92" s="205">
        <f>SUM(P93:P133)</f>
        <v>0</v>
      </c>
      <c r="Q92" s="204"/>
      <c r="R92" s="205">
        <f>SUM(R93:R133)</f>
        <v>0.023389999999999998</v>
      </c>
      <c r="S92" s="204"/>
      <c r="T92" s="206">
        <f>SUM(T93:T133)</f>
        <v>0.045240000000000002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83</v>
      </c>
      <c r="AT92" s="208" t="s">
        <v>72</v>
      </c>
      <c r="AU92" s="208" t="s">
        <v>81</v>
      </c>
      <c r="AY92" s="207" t="s">
        <v>148</v>
      </c>
      <c r="BK92" s="209">
        <f>SUM(BK93:BK133)</f>
        <v>0</v>
      </c>
    </row>
    <row r="93" s="2" customFormat="1" ht="16.5" customHeight="1">
      <c r="A93" s="38"/>
      <c r="B93" s="39"/>
      <c r="C93" s="231" t="s">
        <v>81</v>
      </c>
      <c r="D93" s="231" t="s">
        <v>166</v>
      </c>
      <c r="E93" s="232" t="s">
        <v>746</v>
      </c>
      <c r="F93" s="233" t="s">
        <v>747</v>
      </c>
      <c r="G93" s="234" t="s">
        <v>253</v>
      </c>
      <c r="H93" s="235">
        <v>14</v>
      </c>
      <c r="I93" s="236"/>
      <c r="J93" s="237">
        <f>ROUND(I93*H93,2)</f>
        <v>0</v>
      </c>
      <c r="K93" s="233" t="s">
        <v>156</v>
      </c>
      <c r="L93" s="44"/>
      <c r="M93" s="238" t="s">
        <v>19</v>
      </c>
      <c r="N93" s="239" t="s">
        <v>44</v>
      </c>
      <c r="O93" s="84"/>
      <c r="P93" s="222">
        <f>O93*H93</f>
        <v>0</v>
      </c>
      <c r="Q93" s="222">
        <v>0</v>
      </c>
      <c r="R93" s="222">
        <f>Q93*H93</f>
        <v>0</v>
      </c>
      <c r="S93" s="222">
        <v>0.0020999999999999999</v>
      </c>
      <c r="T93" s="223">
        <f>S93*H93</f>
        <v>0.029399999999999999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4" t="s">
        <v>264</v>
      </c>
      <c r="AT93" s="224" t="s">
        <v>166</v>
      </c>
      <c r="AU93" s="224" t="s">
        <v>83</v>
      </c>
      <c r="AY93" s="17" t="s">
        <v>148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7" t="s">
        <v>81</v>
      </c>
      <c r="BK93" s="225">
        <f>ROUND(I93*H93,2)</f>
        <v>0</v>
      </c>
      <c r="BL93" s="17" t="s">
        <v>264</v>
      </c>
      <c r="BM93" s="224" t="s">
        <v>748</v>
      </c>
    </row>
    <row r="94" s="2" customFormat="1">
      <c r="A94" s="38"/>
      <c r="B94" s="39"/>
      <c r="C94" s="40"/>
      <c r="D94" s="226" t="s">
        <v>160</v>
      </c>
      <c r="E94" s="40"/>
      <c r="F94" s="227" t="s">
        <v>747</v>
      </c>
      <c r="G94" s="40"/>
      <c r="H94" s="40"/>
      <c r="I94" s="228"/>
      <c r="J94" s="40"/>
      <c r="K94" s="40"/>
      <c r="L94" s="44"/>
      <c r="M94" s="229"/>
      <c r="N94" s="230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160</v>
      </c>
      <c r="AU94" s="17" t="s">
        <v>83</v>
      </c>
    </row>
    <row r="95" s="2" customFormat="1">
      <c r="A95" s="38"/>
      <c r="B95" s="39"/>
      <c r="C95" s="40"/>
      <c r="D95" s="240" t="s">
        <v>171</v>
      </c>
      <c r="E95" s="40"/>
      <c r="F95" s="241" t="s">
        <v>749</v>
      </c>
      <c r="G95" s="40"/>
      <c r="H95" s="40"/>
      <c r="I95" s="228"/>
      <c r="J95" s="40"/>
      <c r="K95" s="40"/>
      <c r="L95" s="44"/>
      <c r="M95" s="229"/>
      <c r="N95" s="230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171</v>
      </c>
      <c r="AU95" s="17" t="s">
        <v>83</v>
      </c>
    </row>
    <row r="96" s="2" customFormat="1" ht="16.5" customHeight="1">
      <c r="A96" s="38"/>
      <c r="B96" s="39"/>
      <c r="C96" s="231" t="s">
        <v>83</v>
      </c>
      <c r="D96" s="231" t="s">
        <v>166</v>
      </c>
      <c r="E96" s="232" t="s">
        <v>750</v>
      </c>
      <c r="F96" s="233" t="s">
        <v>751</v>
      </c>
      <c r="G96" s="234" t="s">
        <v>253</v>
      </c>
      <c r="H96" s="235">
        <v>8</v>
      </c>
      <c r="I96" s="236"/>
      <c r="J96" s="237">
        <f>ROUND(I96*H96,2)</f>
        <v>0</v>
      </c>
      <c r="K96" s="233" t="s">
        <v>156</v>
      </c>
      <c r="L96" s="44"/>
      <c r="M96" s="238" t="s">
        <v>19</v>
      </c>
      <c r="N96" s="239" t="s">
        <v>44</v>
      </c>
      <c r="O96" s="84"/>
      <c r="P96" s="222">
        <f>O96*H96</f>
        <v>0</v>
      </c>
      <c r="Q96" s="222">
        <v>0</v>
      </c>
      <c r="R96" s="222">
        <f>Q96*H96</f>
        <v>0</v>
      </c>
      <c r="S96" s="222">
        <v>0.00198</v>
      </c>
      <c r="T96" s="223">
        <f>S96*H96</f>
        <v>0.01584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4" t="s">
        <v>264</v>
      </c>
      <c r="AT96" s="224" t="s">
        <v>166</v>
      </c>
      <c r="AU96" s="224" t="s">
        <v>83</v>
      </c>
      <c r="AY96" s="17" t="s">
        <v>148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7" t="s">
        <v>81</v>
      </c>
      <c r="BK96" s="225">
        <f>ROUND(I96*H96,2)</f>
        <v>0</v>
      </c>
      <c r="BL96" s="17" t="s">
        <v>264</v>
      </c>
      <c r="BM96" s="224" t="s">
        <v>752</v>
      </c>
    </row>
    <row r="97" s="2" customFormat="1">
      <c r="A97" s="38"/>
      <c r="B97" s="39"/>
      <c r="C97" s="40"/>
      <c r="D97" s="226" t="s">
        <v>160</v>
      </c>
      <c r="E97" s="40"/>
      <c r="F97" s="227" t="s">
        <v>751</v>
      </c>
      <c r="G97" s="40"/>
      <c r="H97" s="40"/>
      <c r="I97" s="228"/>
      <c r="J97" s="40"/>
      <c r="K97" s="40"/>
      <c r="L97" s="44"/>
      <c r="M97" s="229"/>
      <c r="N97" s="230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160</v>
      </c>
      <c r="AU97" s="17" t="s">
        <v>83</v>
      </c>
    </row>
    <row r="98" s="2" customFormat="1">
      <c r="A98" s="38"/>
      <c r="B98" s="39"/>
      <c r="C98" s="40"/>
      <c r="D98" s="240" t="s">
        <v>171</v>
      </c>
      <c r="E98" s="40"/>
      <c r="F98" s="241" t="s">
        <v>753</v>
      </c>
      <c r="G98" s="40"/>
      <c r="H98" s="40"/>
      <c r="I98" s="228"/>
      <c r="J98" s="40"/>
      <c r="K98" s="40"/>
      <c r="L98" s="44"/>
      <c r="M98" s="229"/>
      <c r="N98" s="230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171</v>
      </c>
      <c r="AU98" s="17" t="s">
        <v>83</v>
      </c>
    </row>
    <row r="99" s="2" customFormat="1" ht="16.5" customHeight="1">
      <c r="A99" s="38"/>
      <c r="B99" s="39"/>
      <c r="C99" s="231" t="s">
        <v>149</v>
      </c>
      <c r="D99" s="231" t="s">
        <v>166</v>
      </c>
      <c r="E99" s="232" t="s">
        <v>754</v>
      </c>
      <c r="F99" s="233" t="s">
        <v>755</v>
      </c>
      <c r="G99" s="234" t="s">
        <v>155</v>
      </c>
      <c r="H99" s="235">
        <v>3</v>
      </c>
      <c r="I99" s="236"/>
      <c r="J99" s="237">
        <f>ROUND(I99*H99,2)</f>
        <v>0</v>
      </c>
      <c r="K99" s="233" t="s">
        <v>156</v>
      </c>
      <c r="L99" s="44"/>
      <c r="M99" s="238" t="s">
        <v>19</v>
      </c>
      <c r="N99" s="239" t="s">
        <v>44</v>
      </c>
      <c r="O99" s="84"/>
      <c r="P99" s="222">
        <f>O99*H99</f>
        <v>0</v>
      </c>
      <c r="Q99" s="222">
        <v>0.0017899999999999999</v>
      </c>
      <c r="R99" s="222">
        <f>Q99*H99</f>
        <v>0.0053699999999999998</v>
      </c>
      <c r="S99" s="222">
        <v>0</v>
      </c>
      <c r="T99" s="223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4" t="s">
        <v>264</v>
      </c>
      <c r="AT99" s="224" t="s">
        <v>166</v>
      </c>
      <c r="AU99" s="224" t="s">
        <v>83</v>
      </c>
      <c r="AY99" s="17" t="s">
        <v>148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7" t="s">
        <v>81</v>
      </c>
      <c r="BK99" s="225">
        <f>ROUND(I99*H99,2)</f>
        <v>0</v>
      </c>
      <c r="BL99" s="17" t="s">
        <v>264</v>
      </c>
      <c r="BM99" s="224" t="s">
        <v>756</v>
      </c>
    </row>
    <row r="100" s="2" customFormat="1">
      <c r="A100" s="38"/>
      <c r="B100" s="39"/>
      <c r="C100" s="40"/>
      <c r="D100" s="226" t="s">
        <v>160</v>
      </c>
      <c r="E100" s="40"/>
      <c r="F100" s="227" t="s">
        <v>755</v>
      </c>
      <c r="G100" s="40"/>
      <c r="H100" s="40"/>
      <c r="I100" s="228"/>
      <c r="J100" s="40"/>
      <c r="K100" s="40"/>
      <c r="L100" s="44"/>
      <c r="M100" s="229"/>
      <c r="N100" s="230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160</v>
      </c>
      <c r="AU100" s="17" t="s">
        <v>83</v>
      </c>
    </row>
    <row r="101" s="2" customFormat="1">
      <c r="A101" s="38"/>
      <c r="B101" s="39"/>
      <c r="C101" s="40"/>
      <c r="D101" s="240" t="s">
        <v>171</v>
      </c>
      <c r="E101" s="40"/>
      <c r="F101" s="241" t="s">
        <v>757</v>
      </c>
      <c r="G101" s="40"/>
      <c r="H101" s="40"/>
      <c r="I101" s="228"/>
      <c r="J101" s="40"/>
      <c r="K101" s="40"/>
      <c r="L101" s="44"/>
      <c r="M101" s="229"/>
      <c r="N101" s="230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171</v>
      </c>
      <c r="AU101" s="17" t="s">
        <v>83</v>
      </c>
    </row>
    <row r="102" s="2" customFormat="1" ht="16.5" customHeight="1">
      <c r="A102" s="38"/>
      <c r="B102" s="39"/>
      <c r="C102" s="231" t="s">
        <v>158</v>
      </c>
      <c r="D102" s="231" t="s">
        <v>166</v>
      </c>
      <c r="E102" s="232" t="s">
        <v>758</v>
      </c>
      <c r="F102" s="233" t="s">
        <v>759</v>
      </c>
      <c r="G102" s="234" t="s">
        <v>253</v>
      </c>
      <c r="H102" s="235">
        <v>1</v>
      </c>
      <c r="I102" s="236"/>
      <c r="J102" s="237">
        <f>ROUND(I102*H102,2)</f>
        <v>0</v>
      </c>
      <c r="K102" s="233" t="s">
        <v>156</v>
      </c>
      <c r="L102" s="44"/>
      <c r="M102" s="238" t="s">
        <v>19</v>
      </c>
      <c r="N102" s="239" t="s">
        <v>44</v>
      </c>
      <c r="O102" s="84"/>
      <c r="P102" s="222">
        <f>O102*H102</f>
        <v>0</v>
      </c>
      <c r="Q102" s="222">
        <v>0.00040000000000000002</v>
      </c>
      <c r="R102" s="222">
        <f>Q102*H102</f>
        <v>0.00040000000000000002</v>
      </c>
      <c r="S102" s="222">
        <v>0</v>
      </c>
      <c r="T102" s="223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4" t="s">
        <v>264</v>
      </c>
      <c r="AT102" s="224" t="s">
        <v>166</v>
      </c>
      <c r="AU102" s="224" t="s">
        <v>83</v>
      </c>
      <c r="AY102" s="17" t="s">
        <v>148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7" t="s">
        <v>81</v>
      </c>
      <c r="BK102" s="225">
        <f>ROUND(I102*H102,2)</f>
        <v>0</v>
      </c>
      <c r="BL102" s="17" t="s">
        <v>264</v>
      </c>
      <c r="BM102" s="224" t="s">
        <v>760</v>
      </c>
    </row>
    <row r="103" s="2" customFormat="1">
      <c r="A103" s="38"/>
      <c r="B103" s="39"/>
      <c r="C103" s="40"/>
      <c r="D103" s="226" t="s">
        <v>160</v>
      </c>
      <c r="E103" s="40"/>
      <c r="F103" s="227" t="s">
        <v>759</v>
      </c>
      <c r="G103" s="40"/>
      <c r="H103" s="40"/>
      <c r="I103" s="228"/>
      <c r="J103" s="40"/>
      <c r="K103" s="40"/>
      <c r="L103" s="44"/>
      <c r="M103" s="229"/>
      <c r="N103" s="230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160</v>
      </c>
      <c r="AU103" s="17" t="s">
        <v>83</v>
      </c>
    </row>
    <row r="104" s="2" customFormat="1">
      <c r="A104" s="38"/>
      <c r="B104" s="39"/>
      <c r="C104" s="40"/>
      <c r="D104" s="240" t="s">
        <v>171</v>
      </c>
      <c r="E104" s="40"/>
      <c r="F104" s="241" t="s">
        <v>761</v>
      </c>
      <c r="G104" s="40"/>
      <c r="H104" s="40"/>
      <c r="I104" s="228"/>
      <c r="J104" s="40"/>
      <c r="K104" s="40"/>
      <c r="L104" s="44"/>
      <c r="M104" s="229"/>
      <c r="N104" s="230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171</v>
      </c>
      <c r="AU104" s="17" t="s">
        <v>83</v>
      </c>
    </row>
    <row r="105" s="2" customFormat="1" ht="16.5" customHeight="1">
      <c r="A105" s="38"/>
      <c r="B105" s="39"/>
      <c r="C105" s="231" t="s">
        <v>206</v>
      </c>
      <c r="D105" s="231" t="s">
        <v>166</v>
      </c>
      <c r="E105" s="232" t="s">
        <v>762</v>
      </c>
      <c r="F105" s="233" t="s">
        <v>763</v>
      </c>
      <c r="G105" s="234" t="s">
        <v>253</v>
      </c>
      <c r="H105" s="235">
        <v>2</v>
      </c>
      <c r="I105" s="236"/>
      <c r="J105" s="237">
        <f>ROUND(I105*H105,2)</f>
        <v>0</v>
      </c>
      <c r="K105" s="233" t="s">
        <v>156</v>
      </c>
      <c r="L105" s="44"/>
      <c r="M105" s="238" t="s">
        <v>19</v>
      </c>
      <c r="N105" s="239" t="s">
        <v>44</v>
      </c>
      <c r="O105" s="84"/>
      <c r="P105" s="222">
        <f>O105*H105</f>
        <v>0</v>
      </c>
      <c r="Q105" s="222">
        <v>0.00040999999999999999</v>
      </c>
      <c r="R105" s="222">
        <f>Q105*H105</f>
        <v>0.00081999999999999998</v>
      </c>
      <c r="S105" s="222">
        <v>0</v>
      </c>
      <c r="T105" s="223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4" t="s">
        <v>264</v>
      </c>
      <c r="AT105" s="224" t="s">
        <v>166</v>
      </c>
      <c r="AU105" s="224" t="s">
        <v>83</v>
      </c>
      <c r="AY105" s="17" t="s">
        <v>148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7" t="s">
        <v>81</v>
      </c>
      <c r="BK105" s="225">
        <f>ROUND(I105*H105,2)</f>
        <v>0</v>
      </c>
      <c r="BL105" s="17" t="s">
        <v>264</v>
      </c>
      <c r="BM105" s="224" t="s">
        <v>764</v>
      </c>
    </row>
    <row r="106" s="2" customFormat="1">
      <c r="A106" s="38"/>
      <c r="B106" s="39"/>
      <c r="C106" s="40"/>
      <c r="D106" s="226" t="s">
        <v>160</v>
      </c>
      <c r="E106" s="40"/>
      <c r="F106" s="227" t="s">
        <v>763</v>
      </c>
      <c r="G106" s="40"/>
      <c r="H106" s="40"/>
      <c r="I106" s="228"/>
      <c r="J106" s="40"/>
      <c r="K106" s="40"/>
      <c r="L106" s="44"/>
      <c r="M106" s="229"/>
      <c r="N106" s="230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160</v>
      </c>
      <c r="AU106" s="17" t="s">
        <v>83</v>
      </c>
    </row>
    <row r="107" s="2" customFormat="1">
      <c r="A107" s="38"/>
      <c r="B107" s="39"/>
      <c r="C107" s="40"/>
      <c r="D107" s="240" t="s">
        <v>171</v>
      </c>
      <c r="E107" s="40"/>
      <c r="F107" s="241" t="s">
        <v>765</v>
      </c>
      <c r="G107" s="40"/>
      <c r="H107" s="40"/>
      <c r="I107" s="228"/>
      <c r="J107" s="40"/>
      <c r="K107" s="40"/>
      <c r="L107" s="44"/>
      <c r="M107" s="229"/>
      <c r="N107" s="230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171</v>
      </c>
      <c r="AU107" s="17" t="s">
        <v>83</v>
      </c>
    </row>
    <row r="108" s="2" customFormat="1" ht="16.5" customHeight="1">
      <c r="A108" s="38"/>
      <c r="B108" s="39"/>
      <c r="C108" s="231" t="s">
        <v>198</v>
      </c>
      <c r="D108" s="231" t="s">
        <v>166</v>
      </c>
      <c r="E108" s="232" t="s">
        <v>766</v>
      </c>
      <c r="F108" s="233" t="s">
        <v>767</v>
      </c>
      <c r="G108" s="234" t="s">
        <v>253</v>
      </c>
      <c r="H108" s="235">
        <v>7</v>
      </c>
      <c r="I108" s="236"/>
      <c r="J108" s="237">
        <f>ROUND(I108*H108,2)</f>
        <v>0</v>
      </c>
      <c r="K108" s="233" t="s">
        <v>156</v>
      </c>
      <c r="L108" s="44"/>
      <c r="M108" s="238" t="s">
        <v>19</v>
      </c>
      <c r="N108" s="239" t="s">
        <v>44</v>
      </c>
      <c r="O108" s="84"/>
      <c r="P108" s="222">
        <f>O108*H108</f>
        <v>0</v>
      </c>
      <c r="Q108" s="222">
        <v>0.00048000000000000001</v>
      </c>
      <c r="R108" s="222">
        <f>Q108*H108</f>
        <v>0.0033600000000000001</v>
      </c>
      <c r="S108" s="222">
        <v>0</v>
      </c>
      <c r="T108" s="223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4" t="s">
        <v>264</v>
      </c>
      <c r="AT108" s="224" t="s">
        <v>166</v>
      </c>
      <c r="AU108" s="224" t="s">
        <v>83</v>
      </c>
      <c r="AY108" s="17" t="s">
        <v>148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7" t="s">
        <v>81</v>
      </c>
      <c r="BK108" s="225">
        <f>ROUND(I108*H108,2)</f>
        <v>0</v>
      </c>
      <c r="BL108" s="17" t="s">
        <v>264</v>
      </c>
      <c r="BM108" s="224" t="s">
        <v>768</v>
      </c>
    </row>
    <row r="109" s="2" customFormat="1">
      <c r="A109" s="38"/>
      <c r="B109" s="39"/>
      <c r="C109" s="40"/>
      <c r="D109" s="226" t="s">
        <v>160</v>
      </c>
      <c r="E109" s="40"/>
      <c r="F109" s="227" t="s">
        <v>767</v>
      </c>
      <c r="G109" s="40"/>
      <c r="H109" s="40"/>
      <c r="I109" s="228"/>
      <c r="J109" s="40"/>
      <c r="K109" s="40"/>
      <c r="L109" s="44"/>
      <c r="M109" s="229"/>
      <c r="N109" s="230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160</v>
      </c>
      <c r="AU109" s="17" t="s">
        <v>83</v>
      </c>
    </row>
    <row r="110" s="2" customFormat="1">
      <c r="A110" s="38"/>
      <c r="B110" s="39"/>
      <c r="C110" s="40"/>
      <c r="D110" s="240" t="s">
        <v>171</v>
      </c>
      <c r="E110" s="40"/>
      <c r="F110" s="241" t="s">
        <v>769</v>
      </c>
      <c r="G110" s="40"/>
      <c r="H110" s="40"/>
      <c r="I110" s="228"/>
      <c r="J110" s="40"/>
      <c r="K110" s="40"/>
      <c r="L110" s="44"/>
      <c r="M110" s="229"/>
      <c r="N110" s="230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171</v>
      </c>
      <c r="AU110" s="17" t="s">
        <v>83</v>
      </c>
    </row>
    <row r="111" s="2" customFormat="1" ht="16.5" customHeight="1">
      <c r="A111" s="38"/>
      <c r="B111" s="39"/>
      <c r="C111" s="231" t="s">
        <v>217</v>
      </c>
      <c r="D111" s="231" t="s">
        <v>166</v>
      </c>
      <c r="E111" s="232" t="s">
        <v>770</v>
      </c>
      <c r="F111" s="233" t="s">
        <v>771</v>
      </c>
      <c r="G111" s="234" t="s">
        <v>253</v>
      </c>
      <c r="H111" s="235">
        <v>6</v>
      </c>
      <c r="I111" s="236"/>
      <c r="J111" s="237">
        <f>ROUND(I111*H111,2)</f>
        <v>0</v>
      </c>
      <c r="K111" s="233" t="s">
        <v>156</v>
      </c>
      <c r="L111" s="44"/>
      <c r="M111" s="238" t="s">
        <v>19</v>
      </c>
      <c r="N111" s="239" t="s">
        <v>44</v>
      </c>
      <c r="O111" s="84"/>
      <c r="P111" s="222">
        <f>O111*H111</f>
        <v>0</v>
      </c>
      <c r="Q111" s="222">
        <v>0.0022399999999999998</v>
      </c>
      <c r="R111" s="222">
        <f>Q111*H111</f>
        <v>0.013439999999999999</v>
      </c>
      <c r="S111" s="222">
        <v>0</v>
      </c>
      <c r="T111" s="223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4" t="s">
        <v>264</v>
      </c>
      <c r="AT111" s="224" t="s">
        <v>166</v>
      </c>
      <c r="AU111" s="224" t="s">
        <v>83</v>
      </c>
      <c r="AY111" s="17" t="s">
        <v>148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7" t="s">
        <v>81</v>
      </c>
      <c r="BK111" s="225">
        <f>ROUND(I111*H111,2)</f>
        <v>0</v>
      </c>
      <c r="BL111" s="17" t="s">
        <v>264</v>
      </c>
      <c r="BM111" s="224" t="s">
        <v>772</v>
      </c>
    </row>
    <row r="112" s="2" customFormat="1">
      <c r="A112" s="38"/>
      <c r="B112" s="39"/>
      <c r="C112" s="40"/>
      <c r="D112" s="226" t="s">
        <v>160</v>
      </c>
      <c r="E112" s="40"/>
      <c r="F112" s="227" t="s">
        <v>771</v>
      </c>
      <c r="G112" s="40"/>
      <c r="H112" s="40"/>
      <c r="I112" s="228"/>
      <c r="J112" s="40"/>
      <c r="K112" s="40"/>
      <c r="L112" s="44"/>
      <c r="M112" s="229"/>
      <c r="N112" s="230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160</v>
      </c>
      <c r="AU112" s="17" t="s">
        <v>83</v>
      </c>
    </row>
    <row r="113" s="2" customFormat="1">
      <c r="A113" s="38"/>
      <c r="B113" s="39"/>
      <c r="C113" s="40"/>
      <c r="D113" s="240" t="s">
        <v>171</v>
      </c>
      <c r="E113" s="40"/>
      <c r="F113" s="241" t="s">
        <v>773</v>
      </c>
      <c r="G113" s="40"/>
      <c r="H113" s="40"/>
      <c r="I113" s="228"/>
      <c r="J113" s="40"/>
      <c r="K113" s="40"/>
      <c r="L113" s="44"/>
      <c r="M113" s="229"/>
      <c r="N113" s="230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171</v>
      </c>
      <c r="AU113" s="17" t="s">
        <v>83</v>
      </c>
    </row>
    <row r="114" s="2" customFormat="1" ht="16.5" customHeight="1">
      <c r="A114" s="38"/>
      <c r="B114" s="39"/>
      <c r="C114" s="231" t="s">
        <v>157</v>
      </c>
      <c r="D114" s="231" t="s">
        <v>166</v>
      </c>
      <c r="E114" s="232" t="s">
        <v>774</v>
      </c>
      <c r="F114" s="233" t="s">
        <v>775</v>
      </c>
      <c r="G114" s="234" t="s">
        <v>155</v>
      </c>
      <c r="H114" s="235">
        <v>1</v>
      </c>
      <c r="I114" s="236"/>
      <c r="J114" s="237">
        <f>ROUND(I114*H114,2)</f>
        <v>0</v>
      </c>
      <c r="K114" s="233" t="s">
        <v>156</v>
      </c>
      <c r="L114" s="44"/>
      <c r="M114" s="238" t="s">
        <v>19</v>
      </c>
      <c r="N114" s="239" t="s">
        <v>44</v>
      </c>
      <c r="O114" s="84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4" t="s">
        <v>264</v>
      </c>
      <c r="AT114" s="224" t="s">
        <v>166</v>
      </c>
      <c r="AU114" s="224" t="s">
        <v>83</v>
      </c>
      <c r="AY114" s="17" t="s">
        <v>148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7" t="s">
        <v>81</v>
      </c>
      <c r="BK114" s="225">
        <f>ROUND(I114*H114,2)</f>
        <v>0</v>
      </c>
      <c r="BL114" s="17" t="s">
        <v>264</v>
      </c>
      <c r="BM114" s="224" t="s">
        <v>776</v>
      </c>
    </row>
    <row r="115" s="2" customFormat="1">
      <c r="A115" s="38"/>
      <c r="B115" s="39"/>
      <c r="C115" s="40"/>
      <c r="D115" s="226" t="s">
        <v>160</v>
      </c>
      <c r="E115" s="40"/>
      <c r="F115" s="227" t="s">
        <v>775</v>
      </c>
      <c r="G115" s="40"/>
      <c r="H115" s="40"/>
      <c r="I115" s="228"/>
      <c r="J115" s="40"/>
      <c r="K115" s="40"/>
      <c r="L115" s="44"/>
      <c r="M115" s="229"/>
      <c r="N115" s="230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160</v>
      </c>
      <c r="AU115" s="17" t="s">
        <v>83</v>
      </c>
    </row>
    <row r="116" s="2" customFormat="1">
      <c r="A116" s="38"/>
      <c r="B116" s="39"/>
      <c r="C116" s="40"/>
      <c r="D116" s="240" t="s">
        <v>171</v>
      </c>
      <c r="E116" s="40"/>
      <c r="F116" s="241" t="s">
        <v>777</v>
      </c>
      <c r="G116" s="40"/>
      <c r="H116" s="40"/>
      <c r="I116" s="228"/>
      <c r="J116" s="40"/>
      <c r="K116" s="40"/>
      <c r="L116" s="44"/>
      <c r="M116" s="229"/>
      <c r="N116" s="230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171</v>
      </c>
      <c r="AU116" s="17" t="s">
        <v>83</v>
      </c>
    </row>
    <row r="117" s="2" customFormat="1" ht="16.5" customHeight="1">
      <c r="A117" s="38"/>
      <c r="B117" s="39"/>
      <c r="C117" s="231" t="s">
        <v>225</v>
      </c>
      <c r="D117" s="231" t="s">
        <v>166</v>
      </c>
      <c r="E117" s="232" t="s">
        <v>778</v>
      </c>
      <c r="F117" s="233" t="s">
        <v>779</v>
      </c>
      <c r="G117" s="234" t="s">
        <v>155</v>
      </c>
      <c r="H117" s="235">
        <v>2</v>
      </c>
      <c r="I117" s="236"/>
      <c r="J117" s="237">
        <f>ROUND(I117*H117,2)</f>
        <v>0</v>
      </c>
      <c r="K117" s="233" t="s">
        <v>156</v>
      </c>
      <c r="L117" s="44"/>
      <c r="M117" s="238" t="s">
        <v>19</v>
      </c>
      <c r="N117" s="239" t="s">
        <v>44</v>
      </c>
      <c r="O117" s="84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4" t="s">
        <v>264</v>
      </c>
      <c r="AT117" s="224" t="s">
        <v>166</v>
      </c>
      <c r="AU117" s="224" t="s">
        <v>83</v>
      </c>
      <c r="AY117" s="17" t="s">
        <v>148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7" t="s">
        <v>81</v>
      </c>
      <c r="BK117" s="225">
        <f>ROUND(I117*H117,2)</f>
        <v>0</v>
      </c>
      <c r="BL117" s="17" t="s">
        <v>264</v>
      </c>
      <c r="BM117" s="224" t="s">
        <v>780</v>
      </c>
    </row>
    <row r="118" s="2" customFormat="1">
      <c r="A118" s="38"/>
      <c r="B118" s="39"/>
      <c r="C118" s="40"/>
      <c r="D118" s="226" t="s">
        <v>160</v>
      </c>
      <c r="E118" s="40"/>
      <c r="F118" s="227" t="s">
        <v>779</v>
      </c>
      <c r="G118" s="40"/>
      <c r="H118" s="40"/>
      <c r="I118" s="228"/>
      <c r="J118" s="40"/>
      <c r="K118" s="40"/>
      <c r="L118" s="44"/>
      <c r="M118" s="229"/>
      <c r="N118" s="230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160</v>
      </c>
      <c r="AU118" s="17" t="s">
        <v>83</v>
      </c>
    </row>
    <row r="119" s="2" customFormat="1">
      <c r="A119" s="38"/>
      <c r="B119" s="39"/>
      <c r="C119" s="40"/>
      <c r="D119" s="240" t="s">
        <v>171</v>
      </c>
      <c r="E119" s="40"/>
      <c r="F119" s="241" t="s">
        <v>781</v>
      </c>
      <c r="G119" s="40"/>
      <c r="H119" s="40"/>
      <c r="I119" s="228"/>
      <c r="J119" s="40"/>
      <c r="K119" s="40"/>
      <c r="L119" s="44"/>
      <c r="M119" s="229"/>
      <c r="N119" s="230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171</v>
      </c>
      <c r="AU119" s="17" t="s">
        <v>83</v>
      </c>
    </row>
    <row r="120" s="2" customFormat="1" ht="16.5" customHeight="1">
      <c r="A120" s="38"/>
      <c r="B120" s="39"/>
      <c r="C120" s="231" t="s">
        <v>232</v>
      </c>
      <c r="D120" s="231" t="s">
        <v>166</v>
      </c>
      <c r="E120" s="232" t="s">
        <v>782</v>
      </c>
      <c r="F120" s="233" t="s">
        <v>783</v>
      </c>
      <c r="G120" s="234" t="s">
        <v>155</v>
      </c>
      <c r="H120" s="235">
        <v>1</v>
      </c>
      <c r="I120" s="236"/>
      <c r="J120" s="237">
        <f>ROUND(I120*H120,2)</f>
        <v>0</v>
      </c>
      <c r="K120" s="233" t="s">
        <v>156</v>
      </c>
      <c r="L120" s="44"/>
      <c r="M120" s="238" t="s">
        <v>19</v>
      </c>
      <c r="N120" s="239" t="s">
        <v>44</v>
      </c>
      <c r="O120" s="84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4" t="s">
        <v>264</v>
      </c>
      <c r="AT120" s="224" t="s">
        <v>166</v>
      </c>
      <c r="AU120" s="224" t="s">
        <v>83</v>
      </c>
      <c r="AY120" s="17" t="s">
        <v>148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7" t="s">
        <v>81</v>
      </c>
      <c r="BK120" s="225">
        <f>ROUND(I120*H120,2)</f>
        <v>0</v>
      </c>
      <c r="BL120" s="17" t="s">
        <v>264</v>
      </c>
      <c r="BM120" s="224" t="s">
        <v>784</v>
      </c>
    </row>
    <row r="121" s="2" customFormat="1">
      <c r="A121" s="38"/>
      <c r="B121" s="39"/>
      <c r="C121" s="40"/>
      <c r="D121" s="226" t="s">
        <v>160</v>
      </c>
      <c r="E121" s="40"/>
      <c r="F121" s="227" t="s">
        <v>783</v>
      </c>
      <c r="G121" s="40"/>
      <c r="H121" s="40"/>
      <c r="I121" s="228"/>
      <c r="J121" s="40"/>
      <c r="K121" s="40"/>
      <c r="L121" s="44"/>
      <c r="M121" s="229"/>
      <c r="N121" s="230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160</v>
      </c>
      <c r="AU121" s="17" t="s">
        <v>83</v>
      </c>
    </row>
    <row r="122" s="2" customFormat="1">
      <c r="A122" s="38"/>
      <c r="B122" s="39"/>
      <c r="C122" s="40"/>
      <c r="D122" s="240" t="s">
        <v>171</v>
      </c>
      <c r="E122" s="40"/>
      <c r="F122" s="241" t="s">
        <v>785</v>
      </c>
      <c r="G122" s="40"/>
      <c r="H122" s="40"/>
      <c r="I122" s="228"/>
      <c r="J122" s="40"/>
      <c r="K122" s="40"/>
      <c r="L122" s="44"/>
      <c r="M122" s="229"/>
      <c r="N122" s="230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171</v>
      </c>
      <c r="AU122" s="17" t="s">
        <v>83</v>
      </c>
    </row>
    <row r="123" s="2" customFormat="1" ht="16.5" customHeight="1">
      <c r="A123" s="38"/>
      <c r="B123" s="39"/>
      <c r="C123" s="231" t="s">
        <v>238</v>
      </c>
      <c r="D123" s="231" t="s">
        <v>166</v>
      </c>
      <c r="E123" s="232" t="s">
        <v>786</v>
      </c>
      <c r="F123" s="233" t="s">
        <v>787</v>
      </c>
      <c r="G123" s="234" t="s">
        <v>155</v>
      </c>
      <c r="H123" s="235">
        <v>2</v>
      </c>
      <c r="I123" s="236"/>
      <c r="J123" s="237">
        <f>ROUND(I123*H123,2)</f>
        <v>0</v>
      </c>
      <c r="K123" s="233" t="s">
        <v>156</v>
      </c>
      <c r="L123" s="44"/>
      <c r="M123" s="238" t="s">
        <v>19</v>
      </c>
      <c r="N123" s="239" t="s">
        <v>44</v>
      </c>
      <c r="O123" s="84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4" t="s">
        <v>264</v>
      </c>
      <c r="AT123" s="224" t="s">
        <v>166</v>
      </c>
      <c r="AU123" s="224" t="s">
        <v>83</v>
      </c>
      <c r="AY123" s="17" t="s">
        <v>148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7" t="s">
        <v>81</v>
      </c>
      <c r="BK123" s="225">
        <f>ROUND(I123*H123,2)</f>
        <v>0</v>
      </c>
      <c r="BL123" s="17" t="s">
        <v>264</v>
      </c>
      <c r="BM123" s="224" t="s">
        <v>788</v>
      </c>
    </row>
    <row r="124" s="2" customFormat="1">
      <c r="A124" s="38"/>
      <c r="B124" s="39"/>
      <c r="C124" s="40"/>
      <c r="D124" s="226" t="s">
        <v>160</v>
      </c>
      <c r="E124" s="40"/>
      <c r="F124" s="227" t="s">
        <v>787</v>
      </c>
      <c r="G124" s="40"/>
      <c r="H124" s="40"/>
      <c r="I124" s="228"/>
      <c r="J124" s="40"/>
      <c r="K124" s="40"/>
      <c r="L124" s="44"/>
      <c r="M124" s="229"/>
      <c r="N124" s="230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160</v>
      </c>
      <c r="AU124" s="17" t="s">
        <v>83</v>
      </c>
    </row>
    <row r="125" s="2" customFormat="1">
      <c r="A125" s="38"/>
      <c r="B125" s="39"/>
      <c r="C125" s="40"/>
      <c r="D125" s="240" t="s">
        <v>171</v>
      </c>
      <c r="E125" s="40"/>
      <c r="F125" s="241" t="s">
        <v>789</v>
      </c>
      <c r="G125" s="40"/>
      <c r="H125" s="40"/>
      <c r="I125" s="228"/>
      <c r="J125" s="40"/>
      <c r="K125" s="40"/>
      <c r="L125" s="44"/>
      <c r="M125" s="229"/>
      <c r="N125" s="230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171</v>
      </c>
      <c r="AU125" s="17" t="s">
        <v>83</v>
      </c>
    </row>
    <row r="126" s="2" customFormat="1" ht="16.5" customHeight="1">
      <c r="A126" s="38"/>
      <c r="B126" s="39"/>
      <c r="C126" s="231" t="s">
        <v>243</v>
      </c>
      <c r="D126" s="231" t="s">
        <v>166</v>
      </c>
      <c r="E126" s="232" t="s">
        <v>790</v>
      </c>
      <c r="F126" s="233" t="s">
        <v>791</v>
      </c>
      <c r="G126" s="234" t="s">
        <v>253</v>
      </c>
      <c r="H126" s="235">
        <v>16</v>
      </c>
      <c r="I126" s="236"/>
      <c r="J126" s="237">
        <f>ROUND(I126*H126,2)</f>
        <v>0</v>
      </c>
      <c r="K126" s="233" t="s">
        <v>156</v>
      </c>
      <c r="L126" s="44"/>
      <c r="M126" s="238" t="s">
        <v>19</v>
      </c>
      <c r="N126" s="239" t="s">
        <v>44</v>
      </c>
      <c r="O126" s="84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4" t="s">
        <v>264</v>
      </c>
      <c r="AT126" s="224" t="s">
        <v>166</v>
      </c>
      <c r="AU126" s="224" t="s">
        <v>83</v>
      </c>
      <c r="AY126" s="17" t="s">
        <v>148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7" t="s">
        <v>81</v>
      </c>
      <c r="BK126" s="225">
        <f>ROUND(I126*H126,2)</f>
        <v>0</v>
      </c>
      <c r="BL126" s="17" t="s">
        <v>264</v>
      </c>
      <c r="BM126" s="224" t="s">
        <v>792</v>
      </c>
    </row>
    <row r="127" s="2" customFormat="1">
      <c r="A127" s="38"/>
      <c r="B127" s="39"/>
      <c r="C127" s="40"/>
      <c r="D127" s="226" t="s">
        <v>160</v>
      </c>
      <c r="E127" s="40"/>
      <c r="F127" s="227" t="s">
        <v>791</v>
      </c>
      <c r="G127" s="40"/>
      <c r="H127" s="40"/>
      <c r="I127" s="228"/>
      <c r="J127" s="40"/>
      <c r="K127" s="40"/>
      <c r="L127" s="44"/>
      <c r="M127" s="229"/>
      <c r="N127" s="230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160</v>
      </c>
      <c r="AU127" s="17" t="s">
        <v>83</v>
      </c>
    </row>
    <row r="128" s="2" customFormat="1">
      <c r="A128" s="38"/>
      <c r="B128" s="39"/>
      <c r="C128" s="40"/>
      <c r="D128" s="240" t="s">
        <v>171</v>
      </c>
      <c r="E128" s="40"/>
      <c r="F128" s="241" t="s">
        <v>793</v>
      </c>
      <c r="G128" s="40"/>
      <c r="H128" s="40"/>
      <c r="I128" s="228"/>
      <c r="J128" s="40"/>
      <c r="K128" s="40"/>
      <c r="L128" s="44"/>
      <c r="M128" s="229"/>
      <c r="N128" s="230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171</v>
      </c>
      <c r="AU128" s="17" t="s">
        <v>83</v>
      </c>
    </row>
    <row r="129" s="13" customFormat="1">
      <c r="A129" s="13"/>
      <c r="B129" s="242"/>
      <c r="C129" s="243"/>
      <c r="D129" s="226" t="s">
        <v>204</v>
      </c>
      <c r="E129" s="244" t="s">
        <v>19</v>
      </c>
      <c r="F129" s="245" t="s">
        <v>794</v>
      </c>
      <c r="G129" s="243"/>
      <c r="H129" s="246">
        <v>16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2" t="s">
        <v>204</v>
      </c>
      <c r="AU129" s="252" t="s">
        <v>83</v>
      </c>
      <c r="AV129" s="13" t="s">
        <v>83</v>
      </c>
      <c r="AW129" s="13" t="s">
        <v>33</v>
      </c>
      <c r="AX129" s="13" t="s">
        <v>73</v>
      </c>
      <c r="AY129" s="252" t="s">
        <v>148</v>
      </c>
    </row>
    <row r="130" s="14" customFormat="1">
      <c r="A130" s="14"/>
      <c r="B130" s="258"/>
      <c r="C130" s="259"/>
      <c r="D130" s="226" t="s">
        <v>204</v>
      </c>
      <c r="E130" s="260" t="s">
        <v>19</v>
      </c>
      <c r="F130" s="261" t="s">
        <v>795</v>
      </c>
      <c r="G130" s="259"/>
      <c r="H130" s="262">
        <v>16</v>
      </c>
      <c r="I130" s="263"/>
      <c r="J130" s="259"/>
      <c r="K130" s="259"/>
      <c r="L130" s="264"/>
      <c r="M130" s="265"/>
      <c r="N130" s="266"/>
      <c r="O130" s="266"/>
      <c r="P130" s="266"/>
      <c r="Q130" s="266"/>
      <c r="R130" s="266"/>
      <c r="S130" s="266"/>
      <c r="T130" s="26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8" t="s">
        <v>204</v>
      </c>
      <c r="AU130" s="268" t="s">
        <v>83</v>
      </c>
      <c r="AV130" s="14" t="s">
        <v>158</v>
      </c>
      <c r="AW130" s="14" t="s">
        <v>33</v>
      </c>
      <c r="AX130" s="14" t="s">
        <v>81</v>
      </c>
      <c r="AY130" s="268" t="s">
        <v>148</v>
      </c>
    </row>
    <row r="131" s="2" customFormat="1" ht="24.15" customHeight="1">
      <c r="A131" s="38"/>
      <c r="B131" s="39"/>
      <c r="C131" s="231" t="s">
        <v>250</v>
      </c>
      <c r="D131" s="231" t="s">
        <v>166</v>
      </c>
      <c r="E131" s="232" t="s">
        <v>796</v>
      </c>
      <c r="F131" s="233" t="s">
        <v>797</v>
      </c>
      <c r="G131" s="234" t="s">
        <v>260</v>
      </c>
      <c r="H131" s="235">
        <v>0.023</v>
      </c>
      <c r="I131" s="236"/>
      <c r="J131" s="237">
        <f>ROUND(I131*H131,2)</f>
        <v>0</v>
      </c>
      <c r="K131" s="233" t="s">
        <v>156</v>
      </c>
      <c r="L131" s="44"/>
      <c r="M131" s="238" t="s">
        <v>19</v>
      </c>
      <c r="N131" s="239" t="s">
        <v>44</v>
      </c>
      <c r="O131" s="84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4" t="s">
        <v>264</v>
      </c>
      <c r="AT131" s="224" t="s">
        <v>166</v>
      </c>
      <c r="AU131" s="224" t="s">
        <v>83</v>
      </c>
      <c r="AY131" s="17" t="s">
        <v>148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7" t="s">
        <v>81</v>
      </c>
      <c r="BK131" s="225">
        <f>ROUND(I131*H131,2)</f>
        <v>0</v>
      </c>
      <c r="BL131" s="17" t="s">
        <v>264</v>
      </c>
      <c r="BM131" s="224" t="s">
        <v>798</v>
      </c>
    </row>
    <row r="132" s="2" customFormat="1">
      <c r="A132" s="38"/>
      <c r="B132" s="39"/>
      <c r="C132" s="40"/>
      <c r="D132" s="226" t="s">
        <v>160</v>
      </c>
      <c r="E132" s="40"/>
      <c r="F132" s="227" t="s">
        <v>797</v>
      </c>
      <c r="G132" s="40"/>
      <c r="H132" s="40"/>
      <c r="I132" s="228"/>
      <c r="J132" s="40"/>
      <c r="K132" s="40"/>
      <c r="L132" s="44"/>
      <c r="M132" s="229"/>
      <c r="N132" s="230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160</v>
      </c>
      <c r="AU132" s="17" t="s">
        <v>83</v>
      </c>
    </row>
    <row r="133" s="2" customFormat="1">
      <c r="A133" s="38"/>
      <c r="B133" s="39"/>
      <c r="C133" s="40"/>
      <c r="D133" s="240" t="s">
        <v>171</v>
      </c>
      <c r="E133" s="40"/>
      <c r="F133" s="241" t="s">
        <v>799</v>
      </c>
      <c r="G133" s="40"/>
      <c r="H133" s="40"/>
      <c r="I133" s="228"/>
      <c r="J133" s="40"/>
      <c r="K133" s="40"/>
      <c r="L133" s="44"/>
      <c r="M133" s="229"/>
      <c r="N133" s="230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171</v>
      </c>
      <c r="AU133" s="17" t="s">
        <v>83</v>
      </c>
    </row>
    <row r="134" s="12" customFormat="1" ht="22.8" customHeight="1">
      <c r="A134" s="12"/>
      <c r="B134" s="196"/>
      <c r="C134" s="197"/>
      <c r="D134" s="198" t="s">
        <v>72</v>
      </c>
      <c r="E134" s="210" t="s">
        <v>800</v>
      </c>
      <c r="F134" s="210" t="s">
        <v>801</v>
      </c>
      <c r="G134" s="197"/>
      <c r="H134" s="197"/>
      <c r="I134" s="200"/>
      <c r="J134" s="211">
        <f>BK134</f>
        <v>0</v>
      </c>
      <c r="K134" s="197"/>
      <c r="L134" s="202"/>
      <c r="M134" s="203"/>
      <c r="N134" s="204"/>
      <c r="O134" s="204"/>
      <c r="P134" s="205">
        <f>SUM(P135:P212)</f>
        <v>0</v>
      </c>
      <c r="Q134" s="204"/>
      <c r="R134" s="205">
        <f>SUM(R135:R212)</f>
        <v>0.067210000000000006</v>
      </c>
      <c r="S134" s="204"/>
      <c r="T134" s="206">
        <f>SUM(T135:T212)</f>
        <v>0.016119999999999999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7" t="s">
        <v>83</v>
      </c>
      <c r="AT134" s="208" t="s">
        <v>72</v>
      </c>
      <c r="AU134" s="208" t="s">
        <v>81</v>
      </c>
      <c r="AY134" s="207" t="s">
        <v>148</v>
      </c>
      <c r="BK134" s="209">
        <f>SUM(BK135:BK212)</f>
        <v>0</v>
      </c>
    </row>
    <row r="135" s="2" customFormat="1" ht="16.5" customHeight="1">
      <c r="A135" s="38"/>
      <c r="B135" s="39"/>
      <c r="C135" s="231" t="s">
        <v>802</v>
      </c>
      <c r="D135" s="231" t="s">
        <v>166</v>
      </c>
      <c r="E135" s="232" t="s">
        <v>803</v>
      </c>
      <c r="F135" s="233" t="s">
        <v>804</v>
      </c>
      <c r="G135" s="234" t="s">
        <v>253</v>
      </c>
      <c r="H135" s="235">
        <v>50</v>
      </c>
      <c r="I135" s="236"/>
      <c r="J135" s="237">
        <f>ROUND(I135*H135,2)</f>
        <v>0</v>
      </c>
      <c r="K135" s="233" t="s">
        <v>156</v>
      </c>
      <c r="L135" s="44"/>
      <c r="M135" s="238" t="s">
        <v>19</v>
      </c>
      <c r="N135" s="239" t="s">
        <v>44</v>
      </c>
      <c r="O135" s="84"/>
      <c r="P135" s="222">
        <f>O135*H135</f>
        <v>0</v>
      </c>
      <c r="Q135" s="222">
        <v>0</v>
      </c>
      <c r="R135" s="222">
        <f>Q135*H135</f>
        <v>0</v>
      </c>
      <c r="S135" s="222">
        <v>0.00027999999999999998</v>
      </c>
      <c r="T135" s="223">
        <f>S135*H135</f>
        <v>0.013999999999999999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4" t="s">
        <v>264</v>
      </c>
      <c r="AT135" s="224" t="s">
        <v>166</v>
      </c>
      <c r="AU135" s="224" t="s">
        <v>83</v>
      </c>
      <c r="AY135" s="17" t="s">
        <v>148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7" t="s">
        <v>81</v>
      </c>
      <c r="BK135" s="225">
        <f>ROUND(I135*H135,2)</f>
        <v>0</v>
      </c>
      <c r="BL135" s="17" t="s">
        <v>264</v>
      </c>
      <c r="BM135" s="224" t="s">
        <v>805</v>
      </c>
    </row>
    <row r="136" s="2" customFormat="1">
      <c r="A136" s="38"/>
      <c r="B136" s="39"/>
      <c r="C136" s="40"/>
      <c r="D136" s="226" t="s">
        <v>160</v>
      </c>
      <c r="E136" s="40"/>
      <c r="F136" s="227" t="s">
        <v>804</v>
      </c>
      <c r="G136" s="40"/>
      <c r="H136" s="40"/>
      <c r="I136" s="228"/>
      <c r="J136" s="40"/>
      <c r="K136" s="40"/>
      <c r="L136" s="44"/>
      <c r="M136" s="229"/>
      <c r="N136" s="230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160</v>
      </c>
      <c r="AU136" s="17" t="s">
        <v>83</v>
      </c>
    </row>
    <row r="137" s="2" customFormat="1">
      <c r="A137" s="38"/>
      <c r="B137" s="39"/>
      <c r="C137" s="40"/>
      <c r="D137" s="240" t="s">
        <v>171</v>
      </c>
      <c r="E137" s="40"/>
      <c r="F137" s="241" t="s">
        <v>806</v>
      </c>
      <c r="G137" s="40"/>
      <c r="H137" s="40"/>
      <c r="I137" s="228"/>
      <c r="J137" s="40"/>
      <c r="K137" s="40"/>
      <c r="L137" s="44"/>
      <c r="M137" s="229"/>
      <c r="N137" s="230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171</v>
      </c>
      <c r="AU137" s="17" t="s">
        <v>83</v>
      </c>
    </row>
    <row r="138" s="13" customFormat="1">
      <c r="A138" s="13"/>
      <c r="B138" s="242"/>
      <c r="C138" s="243"/>
      <c r="D138" s="226" t="s">
        <v>204</v>
      </c>
      <c r="E138" s="244" t="s">
        <v>19</v>
      </c>
      <c r="F138" s="245" t="s">
        <v>237</v>
      </c>
      <c r="G138" s="243"/>
      <c r="H138" s="246">
        <v>30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2" t="s">
        <v>204</v>
      </c>
      <c r="AU138" s="252" t="s">
        <v>83</v>
      </c>
      <c r="AV138" s="13" t="s">
        <v>83</v>
      </c>
      <c r="AW138" s="13" t="s">
        <v>33</v>
      </c>
      <c r="AX138" s="13" t="s">
        <v>73</v>
      </c>
      <c r="AY138" s="252" t="s">
        <v>148</v>
      </c>
    </row>
    <row r="139" s="13" customFormat="1">
      <c r="A139" s="13"/>
      <c r="B139" s="242"/>
      <c r="C139" s="243"/>
      <c r="D139" s="226" t="s">
        <v>204</v>
      </c>
      <c r="E139" s="244" t="s">
        <v>19</v>
      </c>
      <c r="F139" s="245" t="s">
        <v>292</v>
      </c>
      <c r="G139" s="243"/>
      <c r="H139" s="246">
        <v>20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2" t="s">
        <v>204</v>
      </c>
      <c r="AU139" s="252" t="s">
        <v>83</v>
      </c>
      <c r="AV139" s="13" t="s">
        <v>83</v>
      </c>
      <c r="AW139" s="13" t="s">
        <v>33</v>
      </c>
      <c r="AX139" s="13" t="s">
        <v>73</v>
      </c>
      <c r="AY139" s="252" t="s">
        <v>148</v>
      </c>
    </row>
    <row r="140" s="14" customFormat="1">
      <c r="A140" s="14"/>
      <c r="B140" s="258"/>
      <c r="C140" s="259"/>
      <c r="D140" s="226" t="s">
        <v>204</v>
      </c>
      <c r="E140" s="260" t="s">
        <v>19</v>
      </c>
      <c r="F140" s="261" t="s">
        <v>795</v>
      </c>
      <c r="G140" s="259"/>
      <c r="H140" s="262">
        <v>50</v>
      </c>
      <c r="I140" s="263"/>
      <c r="J140" s="259"/>
      <c r="K140" s="259"/>
      <c r="L140" s="264"/>
      <c r="M140" s="265"/>
      <c r="N140" s="266"/>
      <c r="O140" s="266"/>
      <c r="P140" s="266"/>
      <c r="Q140" s="266"/>
      <c r="R140" s="266"/>
      <c r="S140" s="266"/>
      <c r="T140" s="26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8" t="s">
        <v>204</v>
      </c>
      <c r="AU140" s="268" t="s">
        <v>83</v>
      </c>
      <c r="AV140" s="14" t="s">
        <v>158</v>
      </c>
      <c r="AW140" s="14" t="s">
        <v>33</v>
      </c>
      <c r="AX140" s="14" t="s">
        <v>81</v>
      </c>
      <c r="AY140" s="268" t="s">
        <v>148</v>
      </c>
    </row>
    <row r="141" s="2" customFormat="1" ht="16.5" customHeight="1">
      <c r="A141" s="38"/>
      <c r="B141" s="39"/>
      <c r="C141" s="231" t="s">
        <v>8</v>
      </c>
      <c r="D141" s="231" t="s">
        <v>166</v>
      </c>
      <c r="E141" s="232" t="s">
        <v>807</v>
      </c>
      <c r="F141" s="233" t="s">
        <v>808</v>
      </c>
      <c r="G141" s="234" t="s">
        <v>155</v>
      </c>
      <c r="H141" s="235">
        <v>4</v>
      </c>
      <c r="I141" s="236"/>
      <c r="J141" s="237">
        <f>ROUND(I141*H141,2)</f>
        <v>0</v>
      </c>
      <c r="K141" s="233" t="s">
        <v>156</v>
      </c>
      <c r="L141" s="44"/>
      <c r="M141" s="238" t="s">
        <v>19</v>
      </c>
      <c r="N141" s="239" t="s">
        <v>44</v>
      </c>
      <c r="O141" s="84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4" t="s">
        <v>264</v>
      </c>
      <c r="AT141" s="224" t="s">
        <v>166</v>
      </c>
      <c r="AU141" s="224" t="s">
        <v>83</v>
      </c>
      <c r="AY141" s="17" t="s">
        <v>148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7" t="s">
        <v>81</v>
      </c>
      <c r="BK141" s="225">
        <f>ROUND(I141*H141,2)</f>
        <v>0</v>
      </c>
      <c r="BL141" s="17" t="s">
        <v>264</v>
      </c>
      <c r="BM141" s="224" t="s">
        <v>809</v>
      </c>
    </row>
    <row r="142" s="2" customFormat="1">
      <c r="A142" s="38"/>
      <c r="B142" s="39"/>
      <c r="C142" s="40"/>
      <c r="D142" s="226" t="s">
        <v>160</v>
      </c>
      <c r="E142" s="40"/>
      <c r="F142" s="227" t="s">
        <v>808</v>
      </c>
      <c r="G142" s="40"/>
      <c r="H142" s="40"/>
      <c r="I142" s="228"/>
      <c r="J142" s="40"/>
      <c r="K142" s="40"/>
      <c r="L142" s="44"/>
      <c r="M142" s="229"/>
      <c r="N142" s="230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160</v>
      </c>
      <c r="AU142" s="17" t="s">
        <v>83</v>
      </c>
    </row>
    <row r="143" s="2" customFormat="1">
      <c r="A143" s="38"/>
      <c r="B143" s="39"/>
      <c r="C143" s="40"/>
      <c r="D143" s="240" t="s">
        <v>171</v>
      </c>
      <c r="E143" s="40"/>
      <c r="F143" s="241" t="s">
        <v>810</v>
      </c>
      <c r="G143" s="40"/>
      <c r="H143" s="40"/>
      <c r="I143" s="228"/>
      <c r="J143" s="40"/>
      <c r="K143" s="40"/>
      <c r="L143" s="44"/>
      <c r="M143" s="229"/>
      <c r="N143" s="230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171</v>
      </c>
      <c r="AU143" s="17" t="s">
        <v>83</v>
      </c>
    </row>
    <row r="144" s="2" customFormat="1" ht="16.5" customHeight="1">
      <c r="A144" s="38"/>
      <c r="B144" s="39"/>
      <c r="C144" s="231" t="s">
        <v>264</v>
      </c>
      <c r="D144" s="231" t="s">
        <v>166</v>
      </c>
      <c r="E144" s="232" t="s">
        <v>811</v>
      </c>
      <c r="F144" s="233" t="s">
        <v>812</v>
      </c>
      <c r="G144" s="234" t="s">
        <v>155</v>
      </c>
      <c r="H144" s="235">
        <v>4</v>
      </c>
      <c r="I144" s="236"/>
      <c r="J144" s="237">
        <f>ROUND(I144*H144,2)</f>
        <v>0</v>
      </c>
      <c r="K144" s="233" t="s">
        <v>156</v>
      </c>
      <c r="L144" s="44"/>
      <c r="M144" s="238" t="s">
        <v>19</v>
      </c>
      <c r="N144" s="239" t="s">
        <v>44</v>
      </c>
      <c r="O144" s="84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4" t="s">
        <v>264</v>
      </c>
      <c r="AT144" s="224" t="s">
        <v>166</v>
      </c>
      <c r="AU144" s="224" t="s">
        <v>83</v>
      </c>
      <c r="AY144" s="17" t="s">
        <v>148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7" t="s">
        <v>81</v>
      </c>
      <c r="BK144" s="225">
        <f>ROUND(I144*H144,2)</f>
        <v>0</v>
      </c>
      <c r="BL144" s="17" t="s">
        <v>264</v>
      </c>
      <c r="BM144" s="224" t="s">
        <v>813</v>
      </c>
    </row>
    <row r="145" s="2" customFormat="1">
      <c r="A145" s="38"/>
      <c r="B145" s="39"/>
      <c r="C145" s="40"/>
      <c r="D145" s="226" t="s">
        <v>160</v>
      </c>
      <c r="E145" s="40"/>
      <c r="F145" s="227" t="s">
        <v>812</v>
      </c>
      <c r="G145" s="40"/>
      <c r="H145" s="40"/>
      <c r="I145" s="228"/>
      <c r="J145" s="40"/>
      <c r="K145" s="40"/>
      <c r="L145" s="44"/>
      <c r="M145" s="229"/>
      <c r="N145" s="230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160</v>
      </c>
      <c r="AU145" s="17" t="s">
        <v>83</v>
      </c>
    </row>
    <row r="146" s="2" customFormat="1">
      <c r="A146" s="38"/>
      <c r="B146" s="39"/>
      <c r="C146" s="40"/>
      <c r="D146" s="240" t="s">
        <v>171</v>
      </c>
      <c r="E146" s="40"/>
      <c r="F146" s="241" t="s">
        <v>814</v>
      </c>
      <c r="G146" s="40"/>
      <c r="H146" s="40"/>
      <c r="I146" s="228"/>
      <c r="J146" s="40"/>
      <c r="K146" s="40"/>
      <c r="L146" s="44"/>
      <c r="M146" s="229"/>
      <c r="N146" s="230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171</v>
      </c>
      <c r="AU146" s="17" t="s">
        <v>83</v>
      </c>
    </row>
    <row r="147" s="2" customFormat="1" ht="21.75" customHeight="1">
      <c r="A147" s="38"/>
      <c r="B147" s="39"/>
      <c r="C147" s="231" t="s">
        <v>271</v>
      </c>
      <c r="D147" s="231" t="s">
        <v>166</v>
      </c>
      <c r="E147" s="232" t="s">
        <v>815</v>
      </c>
      <c r="F147" s="233" t="s">
        <v>816</v>
      </c>
      <c r="G147" s="234" t="s">
        <v>253</v>
      </c>
      <c r="H147" s="235">
        <v>32</v>
      </c>
      <c r="I147" s="236"/>
      <c r="J147" s="237">
        <f>ROUND(I147*H147,2)</f>
        <v>0</v>
      </c>
      <c r="K147" s="233" t="s">
        <v>156</v>
      </c>
      <c r="L147" s="44"/>
      <c r="M147" s="238" t="s">
        <v>19</v>
      </c>
      <c r="N147" s="239" t="s">
        <v>44</v>
      </c>
      <c r="O147" s="84"/>
      <c r="P147" s="222">
        <f>O147*H147</f>
        <v>0</v>
      </c>
      <c r="Q147" s="222">
        <v>0.00097999999999999997</v>
      </c>
      <c r="R147" s="222">
        <f>Q147*H147</f>
        <v>0.031359999999999999</v>
      </c>
      <c r="S147" s="222">
        <v>0</v>
      </c>
      <c r="T147" s="223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4" t="s">
        <v>264</v>
      </c>
      <c r="AT147" s="224" t="s">
        <v>166</v>
      </c>
      <c r="AU147" s="224" t="s">
        <v>83</v>
      </c>
      <c r="AY147" s="17" t="s">
        <v>148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7" t="s">
        <v>81</v>
      </c>
      <c r="BK147" s="225">
        <f>ROUND(I147*H147,2)</f>
        <v>0</v>
      </c>
      <c r="BL147" s="17" t="s">
        <v>264</v>
      </c>
      <c r="BM147" s="224" t="s">
        <v>817</v>
      </c>
    </row>
    <row r="148" s="2" customFormat="1">
      <c r="A148" s="38"/>
      <c r="B148" s="39"/>
      <c r="C148" s="40"/>
      <c r="D148" s="226" t="s">
        <v>160</v>
      </c>
      <c r="E148" s="40"/>
      <c r="F148" s="227" t="s">
        <v>816</v>
      </c>
      <c r="G148" s="40"/>
      <c r="H148" s="40"/>
      <c r="I148" s="228"/>
      <c r="J148" s="40"/>
      <c r="K148" s="40"/>
      <c r="L148" s="44"/>
      <c r="M148" s="229"/>
      <c r="N148" s="230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160</v>
      </c>
      <c r="AU148" s="17" t="s">
        <v>83</v>
      </c>
    </row>
    <row r="149" s="2" customFormat="1">
      <c r="A149" s="38"/>
      <c r="B149" s="39"/>
      <c r="C149" s="40"/>
      <c r="D149" s="240" t="s">
        <v>171</v>
      </c>
      <c r="E149" s="40"/>
      <c r="F149" s="241" t="s">
        <v>818</v>
      </c>
      <c r="G149" s="40"/>
      <c r="H149" s="40"/>
      <c r="I149" s="228"/>
      <c r="J149" s="40"/>
      <c r="K149" s="40"/>
      <c r="L149" s="44"/>
      <c r="M149" s="229"/>
      <c r="N149" s="230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171</v>
      </c>
      <c r="AU149" s="17" t="s">
        <v>83</v>
      </c>
    </row>
    <row r="150" s="13" customFormat="1">
      <c r="A150" s="13"/>
      <c r="B150" s="242"/>
      <c r="C150" s="243"/>
      <c r="D150" s="226" t="s">
        <v>204</v>
      </c>
      <c r="E150" s="244" t="s">
        <v>19</v>
      </c>
      <c r="F150" s="245" t="s">
        <v>819</v>
      </c>
      <c r="G150" s="243"/>
      <c r="H150" s="246">
        <v>14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2" t="s">
        <v>204</v>
      </c>
      <c r="AU150" s="252" t="s">
        <v>83</v>
      </c>
      <c r="AV150" s="13" t="s">
        <v>83</v>
      </c>
      <c r="AW150" s="13" t="s">
        <v>33</v>
      </c>
      <c r="AX150" s="13" t="s">
        <v>73</v>
      </c>
      <c r="AY150" s="252" t="s">
        <v>148</v>
      </c>
    </row>
    <row r="151" s="13" customFormat="1">
      <c r="A151" s="13"/>
      <c r="B151" s="242"/>
      <c r="C151" s="243"/>
      <c r="D151" s="226" t="s">
        <v>204</v>
      </c>
      <c r="E151" s="244" t="s">
        <v>19</v>
      </c>
      <c r="F151" s="245" t="s">
        <v>820</v>
      </c>
      <c r="G151" s="243"/>
      <c r="H151" s="246">
        <v>18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2" t="s">
        <v>204</v>
      </c>
      <c r="AU151" s="252" t="s">
        <v>83</v>
      </c>
      <c r="AV151" s="13" t="s">
        <v>83</v>
      </c>
      <c r="AW151" s="13" t="s">
        <v>33</v>
      </c>
      <c r="AX151" s="13" t="s">
        <v>73</v>
      </c>
      <c r="AY151" s="252" t="s">
        <v>148</v>
      </c>
    </row>
    <row r="152" s="14" customFormat="1">
      <c r="A152" s="14"/>
      <c r="B152" s="258"/>
      <c r="C152" s="259"/>
      <c r="D152" s="226" t="s">
        <v>204</v>
      </c>
      <c r="E152" s="260" t="s">
        <v>19</v>
      </c>
      <c r="F152" s="261" t="s">
        <v>795</v>
      </c>
      <c r="G152" s="259"/>
      <c r="H152" s="262">
        <v>32</v>
      </c>
      <c r="I152" s="263"/>
      <c r="J152" s="259"/>
      <c r="K152" s="259"/>
      <c r="L152" s="264"/>
      <c r="M152" s="265"/>
      <c r="N152" s="266"/>
      <c r="O152" s="266"/>
      <c r="P152" s="266"/>
      <c r="Q152" s="266"/>
      <c r="R152" s="266"/>
      <c r="S152" s="266"/>
      <c r="T152" s="26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8" t="s">
        <v>204</v>
      </c>
      <c r="AU152" s="268" t="s">
        <v>83</v>
      </c>
      <c r="AV152" s="14" t="s">
        <v>158</v>
      </c>
      <c r="AW152" s="14" t="s">
        <v>33</v>
      </c>
      <c r="AX152" s="14" t="s">
        <v>81</v>
      </c>
      <c r="AY152" s="268" t="s">
        <v>148</v>
      </c>
    </row>
    <row r="153" s="2" customFormat="1" ht="21.75" customHeight="1">
      <c r="A153" s="38"/>
      <c r="B153" s="39"/>
      <c r="C153" s="231" t="s">
        <v>276</v>
      </c>
      <c r="D153" s="231" t="s">
        <v>166</v>
      </c>
      <c r="E153" s="232" t="s">
        <v>821</v>
      </c>
      <c r="F153" s="233" t="s">
        <v>822</v>
      </c>
      <c r="G153" s="234" t="s">
        <v>253</v>
      </c>
      <c r="H153" s="235">
        <v>14</v>
      </c>
      <c r="I153" s="236"/>
      <c r="J153" s="237">
        <f>ROUND(I153*H153,2)</f>
        <v>0</v>
      </c>
      <c r="K153" s="233" t="s">
        <v>156</v>
      </c>
      <c r="L153" s="44"/>
      <c r="M153" s="238" t="s">
        <v>19</v>
      </c>
      <c r="N153" s="239" t="s">
        <v>44</v>
      </c>
      <c r="O153" s="84"/>
      <c r="P153" s="222">
        <f>O153*H153</f>
        <v>0</v>
      </c>
      <c r="Q153" s="222">
        <v>0.0012600000000000001</v>
      </c>
      <c r="R153" s="222">
        <f>Q153*H153</f>
        <v>0.017639999999999999</v>
      </c>
      <c r="S153" s="222">
        <v>0</v>
      </c>
      <c r="T153" s="223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4" t="s">
        <v>264</v>
      </c>
      <c r="AT153" s="224" t="s">
        <v>166</v>
      </c>
      <c r="AU153" s="224" t="s">
        <v>83</v>
      </c>
      <c r="AY153" s="17" t="s">
        <v>148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7" t="s">
        <v>81</v>
      </c>
      <c r="BK153" s="225">
        <f>ROUND(I153*H153,2)</f>
        <v>0</v>
      </c>
      <c r="BL153" s="17" t="s">
        <v>264</v>
      </c>
      <c r="BM153" s="224" t="s">
        <v>823</v>
      </c>
    </row>
    <row r="154" s="2" customFormat="1">
      <c r="A154" s="38"/>
      <c r="B154" s="39"/>
      <c r="C154" s="40"/>
      <c r="D154" s="226" t="s">
        <v>160</v>
      </c>
      <c r="E154" s="40"/>
      <c r="F154" s="227" t="s">
        <v>822</v>
      </c>
      <c r="G154" s="40"/>
      <c r="H154" s="40"/>
      <c r="I154" s="228"/>
      <c r="J154" s="40"/>
      <c r="K154" s="40"/>
      <c r="L154" s="44"/>
      <c r="M154" s="229"/>
      <c r="N154" s="230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160</v>
      </c>
      <c r="AU154" s="17" t="s">
        <v>83</v>
      </c>
    </row>
    <row r="155" s="2" customFormat="1">
      <c r="A155" s="38"/>
      <c r="B155" s="39"/>
      <c r="C155" s="40"/>
      <c r="D155" s="240" t="s">
        <v>171</v>
      </c>
      <c r="E155" s="40"/>
      <c r="F155" s="241" t="s">
        <v>824</v>
      </c>
      <c r="G155" s="40"/>
      <c r="H155" s="40"/>
      <c r="I155" s="228"/>
      <c r="J155" s="40"/>
      <c r="K155" s="40"/>
      <c r="L155" s="44"/>
      <c r="M155" s="229"/>
      <c r="N155" s="230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171</v>
      </c>
      <c r="AU155" s="17" t="s">
        <v>83</v>
      </c>
    </row>
    <row r="156" s="13" customFormat="1">
      <c r="A156" s="13"/>
      <c r="B156" s="242"/>
      <c r="C156" s="243"/>
      <c r="D156" s="226" t="s">
        <v>204</v>
      </c>
      <c r="E156" s="244" t="s">
        <v>19</v>
      </c>
      <c r="F156" s="245" t="s">
        <v>819</v>
      </c>
      <c r="G156" s="243"/>
      <c r="H156" s="246">
        <v>14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2" t="s">
        <v>204</v>
      </c>
      <c r="AU156" s="252" t="s">
        <v>83</v>
      </c>
      <c r="AV156" s="13" t="s">
        <v>83</v>
      </c>
      <c r="AW156" s="13" t="s">
        <v>33</v>
      </c>
      <c r="AX156" s="13" t="s">
        <v>73</v>
      </c>
      <c r="AY156" s="252" t="s">
        <v>148</v>
      </c>
    </row>
    <row r="157" s="14" customFormat="1">
      <c r="A157" s="14"/>
      <c r="B157" s="258"/>
      <c r="C157" s="259"/>
      <c r="D157" s="226" t="s">
        <v>204</v>
      </c>
      <c r="E157" s="260" t="s">
        <v>19</v>
      </c>
      <c r="F157" s="261" t="s">
        <v>795</v>
      </c>
      <c r="G157" s="259"/>
      <c r="H157" s="262">
        <v>14</v>
      </c>
      <c r="I157" s="263"/>
      <c r="J157" s="259"/>
      <c r="K157" s="259"/>
      <c r="L157" s="264"/>
      <c r="M157" s="265"/>
      <c r="N157" s="266"/>
      <c r="O157" s="266"/>
      <c r="P157" s="266"/>
      <c r="Q157" s="266"/>
      <c r="R157" s="266"/>
      <c r="S157" s="266"/>
      <c r="T157" s="26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8" t="s">
        <v>204</v>
      </c>
      <c r="AU157" s="268" t="s">
        <v>83</v>
      </c>
      <c r="AV157" s="14" t="s">
        <v>158</v>
      </c>
      <c r="AW157" s="14" t="s">
        <v>33</v>
      </c>
      <c r="AX157" s="14" t="s">
        <v>81</v>
      </c>
      <c r="AY157" s="268" t="s">
        <v>148</v>
      </c>
    </row>
    <row r="158" s="2" customFormat="1" ht="16.5" customHeight="1">
      <c r="A158" s="38"/>
      <c r="B158" s="39"/>
      <c r="C158" s="231" t="s">
        <v>282</v>
      </c>
      <c r="D158" s="231" t="s">
        <v>166</v>
      </c>
      <c r="E158" s="232" t="s">
        <v>825</v>
      </c>
      <c r="F158" s="233" t="s">
        <v>826</v>
      </c>
      <c r="G158" s="234" t="s">
        <v>827</v>
      </c>
      <c r="H158" s="235">
        <v>4</v>
      </c>
      <c r="I158" s="236"/>
      <c r="J158" s="237">
        <f>ROUND(I158*H158,2)</f>
        <v>0</v>
      </c>
      <c r="K158" s="233" t="s">
        <v>156</v>
      </c>
      <c r="L158" s="44"/>
      <c r="M158" s="238" t="s">
        <v>19</v>
      </c>
      <c r="N158" s="239" t="s">
        <v>44</v>
      </c>
      <c r="O158" s="84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4" t="s">
        <v>264</v>
      </c>
      <c r="AT158" s="224" t="s">
        <v>166</v>
      </c>
      <c r="AU158" s="224" t="s">
        <v>83</v>
      </c>
      <c r="AY158" s="17" t="s">
        <v>148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7" t="s">
        <v>81</v>
      </c>
      <c r="BK158" s="225">
        <f>ROUND(I158*H158,2)</f>
        <v>0</v>
      </c>
      <c r="BL158" s="17" t="s">
        <v>264</v>
      </c>
      <c r="BM158" s="224" t="s">
        <v>828</v>
      </c>
    </row>
    <row r="159" s="2" customFormat="1">
      <c r="A159" s="38"/>
      <c r="B159" s="39"/>
      <c r="C159" s="40"/>
      <c r="D159" s="226" t="s">
        <v>160</v>
      </c>
      <c r="E159" s="40"/>
      <c r="F159" s="227" t="s">
        <v>826</v>
      </c>
      <c r="G159" s="40"/>
      <c r="H159" s="40"/>
      <c r="I159" s="228"/>
      <c r="J159" s="40"/>
      <c r="K159" s="40"/>
      <c r="L159" s="44"/>
      <c r="M159" s="229"/>
      <c r="N159" s="230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160</v>
      </c>
      <c r="AU159" s="17" t="s">
        <v>83</v>
      </c>
    </row>
    <row r="160" s="2" customFormat="1">
      <c r="A160" s="38"/>
      <c r="B160" s="39"/>
      <c r="C160" s="40"/>
      <c r="D160" s="240" t="s">
        <v>171</v>
      </c>
      <c r="E160" s="40"/>
      <c r="F160" s="241" t="s">
        <v>829</v>
      </c>
      <c r="G160" s="40"/>
      <c r="H160" s="40"/>
      <c r="I160" s="228"/>
      <c r="J160" s="40"/>
      <c r="K160" s="40"/>
      <c r="L160" s="44"/>
      <c r="M160" s="229"/>
      <c r="N160" s="230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171</v>
      </c>
      <c r="AU160" s="17" t="s">
        <v>83</v>
      </c>
    </row>
    <row r="161" s="2" customFormat="1" ht="24.15" customHeight="1">
      <c r="A161" s="38"/>
      <c r="B161" s="39"/>
      <c r="C161" s="231" t="s">
        <v>292</v>
      </c>
      <c r="D161" s="231" t="s">
        <v>166</v>
      </c>
      <c r="E161" s="232" t="s">
        <v>830</v>
      </c>
      <c r="F161" s="233" t="s">
        <v>831</v>
      </c>
      <c r="G161" s="234" t="s">
        <v>827</v>
      </c>
      <c r="H161" s="235">
        <v>4</v>
      </c>
      <c r="I161" s="236"/>
      <c r="J161" s="237">
        <f>ROUND(I161*H161,2)</f>
        <v>0</v>
      </c>
      <c r="K161" s="233" t="s">
        <v>156</v>
      </c>
      <c r="L161" s="44"/>
      <c r="M161" s="238" t="s">
        <v>19</v>
      </c>
      <c r="N161" s="239" t="s">
        <v>44</v>
      </c>
      <c r="O161" s="84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4" t="s">
        <v>264</v>
      </c>
      <c r="AT161" s="224" t="s">
        <v>166</v>
      </c>
      <c r="AU161" s="224" t="s">
        <v>83</v>
      </c>
      <c r="AY161" s="17" t="s">
        <v>148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7" t="s">
        <v>81</v>
      </c>
      <c r="BK161" s="225">
        <f>ROUND(I161*H161,2)</f>
        <v>0</v>
      </c>
      <c r="BL161" s="17" t="s">
        <v>264</v>
      </c>
      <c r="BM161" s="224" t="s">
        <v>832</v>
      </c>
    </row>
    <row r="162" s="2" customFormat="1">
      <c r="A162" s="38"/>
      <c r="B162" s="39"/>
      <c r="C162" s="40"/>
      <c r="D162" s="226" t="s">
        <v>160</v>
      </c>
      <c r="E162" s="40"/>
      <c r="F162" s="227" t="s">
        <v>831</v>
      </c>
      <c r="G162" s="40"/>
      <c r="H162" s="40"/>
      <c r="I162" s="228"/>
      <c r="J162" s="40"/>
      <c r="K162" s="40"/>
      <c r="L162" s="44"/>
      <c r="M162" s="229"/>
      <c r="N162" s="230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160</v>
      </c>
      <c r="AU162" s="17" t="s">
        <v>83</v>
      </c>
    </row>
    <row r="163" s="2" customFormat="1">
      <c r="A163" s="38"/>
      <c r="B163" s="39"/>
      <c r="C163" s="40"/>
      <c r="D163" s="240" t="s">
        <v>171</v>
      </c>
      <c r="E163" s="40"/>
      <c r="F163" s="241" t="s">
        <v>833</v>
      </c>
      <c r="G163" s="40"/>
      <c r="H163" s="40"/>
      <c r="I163" s="228"/>
      <c r="J163" s="40"/>
      <c r="K163" s="40"/>
      <c r="L163" s="44"/>
      <c r="M163" s="229"/>
      <c r="N163" s="230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171</v>
      </c>
      <c r="AU163" s="17" t="s">
        <v>83</v>
      </c>
    </row>
    <row r="164" s="2" customFormat="1" ht="24.15" customHeight="1">
      <c r="A164" s="38"/>
      <c r="B164" s="39"/>
      <c r="C164" s="231" t="s">
        <v>7</v>
      </c>
      <c r="D164" s="231" t="s">
        <v>166</v>
      </c>
      <c r="E164" s="232" t="s">
        <v>834</v>
      </c>
      <c r="F164" s="233" t="s">
        <v>835</v>
      </c>
      <c r="G164" s="234" t="s">
        <v>253</v>
      </c>
      <c r="H164" s="235">
        <v>17</v>
      </c>
      <c r="I164" s="236"/>
      <c r="J164" s="237">
        <f>ROUND(I164*H164,2)</f>
        <v>0</v>
      </c>
      <c r="K164" s="233" t="s">
        <v>156</v>
      </c>
      <c r="L164" s="44"/>
      <c r="M164" s="238" t="s">
        <v>19</v>
      </c>
      <c r="N164" s="239" t="s">
        <v>44</v>
      </c>
      <c r="O164" s="84"/>
      <c r="P164" s="222">
        <f>O164*H164</f>
        <v>0</v>
      </c>
      <c r="Q164" s="222">
        <v>5.0000000000000002E-05</v>
      </c>
      <c r="R164" s="222">
        <f>Q164*H164</f>
        <v>0.00085000000000000006</v>
      </c>
      <c r="S164" s="222">
        <v>0</v>
      </c>
      <c r="T164" s="223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4" t="s">
        <v>264</v>
      </c>
      <c r="AT164" s="224" t="s">
        <v>166</v>
      </c>
      <c r="AU164" s="224" t="s">
        <v>83</v>
      </c>
      <c r="AY164" s="17" t="s">
        <v>148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7" t="s">
        <v>81</v>
      </c>
      <c r="BK164" s="225">
        <f>ROUND(I164*H164,2)</f>
        <v>0</v>
      </c>
      <c r="BL164" s="17" t="s">
        <v>264</v>
      </c>
      <c r="BM164" s="224" t="s">
        <v>836</v>
      </c>
    </row>
    <row r="165" s="2" customFormat="1">
      <c r="A165" s="38"/>
      <c r="B165" s="39"/>
      <c r="C165" s="40"/>
      <c r="D165" s="226" t="s">
        <v>160</v>
      </c>
      <c r="E165" s="40"/>
      <c r="F165" s="227" t="s">
        <v>835</v>
      </c>
      <c r="G165" s="40"/>
      <c r="H165" s="40"/>
      <c r="I165" s="228"/>
      <c r="J165" s="40"/>
      <c r="K165" s="40"/>
      <c r="L165" s="44"/>
      <c r="M165" s="229"/>
      <c r="N165" s="230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160</v>
      </c>
      <c r="AU165" s="17" t="s">
        <v>83</v>
      </c>
    </row>
    <row r="166" s="2" customFormat="1">
      <c r="A166" s="38"/>
      <c r="B166" s="39"/>
      <c r="C166" s="40"/>
      <c r="D166" s="240" t="s">
        <v>171</v>
      </c>
      <c r="E166" s="40"/>
      <c r="F166" s="241" t="s">
        <v>837</v>
      </c>
      <c r="G166" s="40"/>
      <c r="H166" s="40"/>
      <c r="I166" s="228"/>
      <c r="J166" s="40"/>
      <c r="K166" s="40"/>
      <c r="L166" s="44"/>
      <c r="M166" s="229"/>
      <c r="N166" s="230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171</v>
      </c>
      <c r="AU166" s="17" t="s">
        <v>83</v>
      </c>
    </row>
    <row r="167" s="2" customFormat="1" ht="33" customHeight="1">
      <c r="A167" s="38"/>
      <c r="B167" s="39"/>
      <c r="C167" s="231" t="s">
        <v>304</v>
      </c>
      <c r="D167" s="231" t="s">
        <v>166</v>
      </c>
      <c r="E167" s="232" t="s">
        <v>838</v>
      </c>
      <c r="F167" s="233" t="s">
        <v>839</v>
      </c>
      <c r="G167" s="234" t="s">
        <v>253</v>
      </c>
      <c r="H167" s="235">
        <v>7</v>
      </c>
      <c r="I167" s="236"/>
      <c r="J167" s="237">
        <f>ROUND(I167*H167,2)</f>
        <v>0</v>
      </c>
      <c r="K167" s="233" t="s">
        <v>156</v>
      </c>
      <c r="L167" s="44"/>
      <c r="M167" s="238" t="s">
        <v>19</v>
      </c>
      <c r="N167" s="239" t="s">
        <v>44</v>
      </c>
      <c r="O167" s="84"/>
      <c r="P167" s="222">
        <f>O167*H167</f>
        <v>0</v>
      </c>
      <c r="Q167" s="222">
        <v>6.9999999999999994E-05</v>
      </c>
      <c r="R167" s="222">
        <f>Q167*H167</f>
        <v>0.00048999999999999998</v>
      </c>
      <c r="S167" s="222">
        <v>0</v>
      </c>
      <c r="T167" s="223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4" t="s">
        <v>264</v>
      </c>
      <c r="AT167" s="224" t="s">
        <v>166</v>
      </c>
      <c r="AU167" s="224" t="s">
        <v>83</v>
      </c>
      <c r="AY167" s="17" t="s">
        <v>148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7" t="s">
        <v>81</v>
      </c>
      <c r="BK167" s="225">
        <f>ROUND(I167*H167,2)</f>
        <v>0</v>
      </c>
      <c r="BL167" s="17" t="s">
        <v>264</v>
      </c>
      <c r="BM167" s="224" t="s">
        <v>840</v>
      </c>
    </row>
    <row r="168" s="2" customFormat="1">
      <c r="A168" s="38"/>
      <c r="B168" s="39"/>
      <c r="C168" s="40"/>
      <c r="D168" s="226" t="s">
        <v>160</v>
      </c>
      <c r="E168" s="40"/>
      <c r="F168" s="227" t="s">
        <v>839</v>
      </c>
      <c r="G168" s="40"/>
      <c r="H168" s="40"/>
      <c r="I168" s="228"/>
      <c r="J168" s="40"/>
      <c r="K168" s="40"/>
      <c r="L168" s="44"/>
      <c r="M168" s="229"/>
      <c r="N168" s="230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160</v>
      </c>
      <c r="AU168" s="17" t="s">
        <v>83</v>
      </c>
    </row>
    <row r="169" s="2" customFormat="1">
      <c r="A169" s="38"/>
      <c r="B169" s="39"/>
      <c r="C169" s="40"/>
      <c r="D169" s="240" t="s">
        <v>171</v>
      </c>
      <c r="E169" s="40"/>
      <c r="F169" s="241" t="s">
        <v>841</v>
      </c>
      <c r="G169" s="40"/>
      <c r="H169" s="40"/>
      <c r="I169" s="228"/>
      <c r="J169" s="40"/>
      <c r="K169" s="40"/>
      <c r="L169" s="44"/>
      <c r="M169" s="229"/>
      <c r="N169" s="230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171</v>
      </c>
      <c r="AU169" s="17" t="s">
        <v>83</v>
      </c>
    </row>
    <row r="170" s="2" customFormat="1" ht="33" customHeight="1">
      <c r="A170" s="38"/>
      <c r="B170" s="39"/>
      <c r="C170" s="231" t="s">
        <v>310</v>
      </c>
      <c r="D170" s="231" t="s">
        <v>166</v>
      </c>
      <c r="E170" s="232" t="s">
        <v>842</v>
      </c>
      <c r="F170" s="233" t="s">
        <v>843</v>
      </c>
      <c r="G170" s="234" t="s">
        <v>253</v>
      </c>
      <c r="H170" s="235">
        <v>17</v>
      </c>
      <c r="I170" s="236"/>
      <c r="J170" s="237">
        <f>ROUND(I170*H170,2)</f>
        <v>0</v>
      </c>
      <c r="K170" s="233" t="s">
        <v>156</v>
      </c>
      <c r="L170" s="44"/>
      <c r="M170" s="238" t="s">
        <v>19</v>
      </c>
      <c r="N170" s="239" t="s">
        <v>44</v>
      </c>
      <c r="O170" s="84"/>
      <c r="P170" s="222">
        <f>O170*H170</f>
        <v>0</v>
      </c>
      <c r="Q170" s="222">
        <v>0.00012</v>
      </c>
      <c r="R170" s="222">
        <f>Q170*H170</f>
        <v>0.0020400000000000001</v>
      </c>
      <c r="S170" s="222">
        <v>0</v>
      </c>
      <c r="T170" s="223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4" t="s">
        <v>264</v>
      </c>
      <c r="AT170" s="224" t="s">
        <v>166</v>
      </c>
      <c r="AU170" s="224" t="s">
        <v>83</v>
      </c>
      <c r="AY170" s="17" t="s">
        <v>148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7" t="s">
        <v>81</v>
      </c>
      <c r="BK170" s="225">
        <f>ROUND(I170*H170,2)</f>
        <v>0</v>
      </c>
      <c r="BL170" s="17" t="s">
        <v>264</v>
      </c>
      <c r="BM170" s="224" t="s">
        <v>844</v>
      </c>
    </row>
    <row r="171" s="2" customFormat="1">
      <c r="A171" s="38"/>
      <c r="B171" s="39"/>
      <c r="C171" s="40"/>
      <c r="D171" s="226" t="s">
        <v>160</v>
      </c>
      <c r="E171" s="40"/>
      <c r="F171" s="227" t="s">
        <v>843</v>
      </c>
      <c r="G171" s="40"/>
      <c r="H171" s="40"/>
      <c r="I171" s="228"/>
      <c r="J171" s="40"/>
      <c r="K171" s="40"/>
      <c r="L171" s="44"/>
      <c r="M171" s="229"/>
      <c r="N171" s="230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160</v>
      </c>
      <c r="AU171" s="17" t="s">
        <v>83</v>
      </c>
    </row>
    <row r="172" s="2" customFormat="1">
      <c r="A172" s="38"/>
      <c r="B172" s="39"/>
      <c r="C172" s="40"/>
      <c r="D172" s="240" t="s">
        <v>171</v>
      </c>
      <c r="E172" s="40"/>
      <c r="F172" s="241" t="s">
        <v>845</v>
      </c>
      <c r="G172" s="40"/>
      <c r="H172" s="40"/>
      <c r="I172" s="228"/>
      <c r="J172" s="40"/>
      <c r="K172" s="40"/>
      <c r="L172" s="44"/>
      <c r="M172" s="229"/>
      <c r="N172" s="230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171</v>
      </c>
      <c r="AU172" s="17" t="s">
        <v>83</v>
      </c>
    </row>
    <row r="173" s="2" customFormat="1" ht="33" customHeight="1">
      <c r="A173" s="38"/>
      <c r="B173" s="39"/>
      <c r="C173" s="231" t="s">
        <v>316</v>
      </c>
      <c r="D173" s="231" t="s">
        <v>166</v>
      </c>
      <c r="E173" s="232" t="s">
        <v>846</v>
      </c>
      <c r="F173" s="233" t="s">
        <v>847</v>
      </c>
      <c r="G173" s="234" t="s">
        <v>253</v>
      </c>
      <c r="H173" s="235">
        <v>7</v>
      </c>
      <c r="I173" s="236"/>
      <c r="J173" s="237">
        <f>ROUND(I173*H173,2)</f>
        <v>0</v>
      </c>
      <c r="K173" s="233" t="s">
        <v>156</v>
      </c>
      <c r="L173" s="44"/>
      <c r="M173" s="238" t="s">
        <v>19</v>
      </c>
      <c r="N173" s="239" t="s">
        <v>44</v>
      </c>
      <c r="O173" s="84"/>
      <c r="P173" s="222">
        <f>O173*H173</f>
        <v>0</v>
      </c>
      <c r="Q173" s="222">
        <v>0.00016000000000000001</v>
      </c>
      <c r="R173" s="222">
        <f>Q173*H173</f>
        <v>0.0011200000000000001</v>
      </c>
      <c r="S173" s="222">
        <v>0</v>
      </c>
      <c r="T173" s="223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4" t="s">
        <v>264</v>
      </c>
      <c r="AT173" s="224" t="s">
        <v>166</v>
      </c>
      <c r="AU173" s="224" t="s">
        <v>83</v>
      </c>
      <c r="AY173" s="17" t="s">
        <v>148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7" t="s">
        <v>81</v>
      </c>
      <c r="BK173" s="225">
        <f>ROUND(I173*H173,2)</f>
        <v>0</v>
      </c>
      <c r="BL173" s="17" t="s">
        <v>264</v>
      </c>
      <c r="BM173" s="224" t="s">
        <v>848</v>
      </c>
    </row>
    <row r="174" s="2" customFormat="1">
      <c r="A174" s="38"/>
      <c r="B174" s="39"/>
      <c r="C174" s="40"/>
      <c r="D174" s="226" t="s">
        <v>160</v>
      </c>
      <c r="E174" s="40"/>
      <c r="F174" s="227" t="s">
        <v>847</v>
      </c>
      <c r="G174" s="40"/>
      <c r="H174" s="40"/>
      <c r="I174" s="228"/>
      <c r="J174" s="40"/>
      <c r="K174" s="40"/>
      <c r="L174" s="44"/>
      <c r="M174" s="229"/>
      <c r="N174" s="230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160</v>
      </c>
      <c r="AU174" s="17" t="s">
        <v>83</v>
      </c>
    </row>
    <row r="175" s="2" customFormat="1">
      <c r="A175" s="38"/>
      <c r="B175" s="39"/>
      <c r="C175" s="40"/>
      <c r="D175" s="240" t="s">
        <v>171</v>
      </c>
      <c r="E175" s="40"/>
      <c r="F175" s="241" t="s">
        <v>849</v>
      </c>
      <c r="G175" s="40"/>
      <c r="H175" s="40"/>
      <c r="I175" s="228"/>
      <c r="J175" s="40"/>
      <c r="K175" s="40"/>
      <c r="L175" s="44"/>
      <c r="M175" s="229"/>
      <c r="N175" s="230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171</v>
      </c>
      <c r="AU175" s="17" t="s">
        <v>83</v>
      </c>
    </row>
    <row r="176" s="2" customFormat="1" ht="16.5" customHeight="1">
      <c r="A176" s="38"/>
      <c r="B176" s="39"/>
      <c r="C176" s="231" t="s">
        <v>322</v>
      </c>
      <c r="D176" s="231" t="s">
        <v>166</v>
      </c>
      <c r="E176" s="232" t="s">
        <v>850</v>
      </c>
      <c r="F176" s="233" t="s">
        <v>851</v>
      </c>
      <c r="G176" s="234" t="s">
        <v>253</v>
      </c>
      <c r="H176" s="235">
        <v>2</v>
      </c>
      <c r="I176" s="236"/>
      <c r="J176" s="237">
        <f>ROUND(I176*H176,2)</f>
        <v>0</v>
      </c>
      <c r="K176" s="233" t="s">
        <v>156</v>
      </c>
      <c r="L176" s="44"/>
      <c r="M176" s="238" t="s">
        <v>19</v>
      </c>
      <c r="N176" s="239" t="s">
        <v>44</v>
      </c>
      <c r="O176" s="84"/>
      <c r="P176" s="222">
        <f>O176*H176</f>
        <v>0</v>
      </c>
      <c r="Q176" s="222">
        <v>0.00019000000000000001</v>
      </c>
      <c r="R176" s="222">
        <f>Q176*H176</f>
        <v>0.00038000000000000002</v>
      </c>
      <c r="S176" s="222">
        <v>0</v>
      </c>
      <c r="T176" s="223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4" t="s">
        <v>264</v>
      </c>
      <c r="AT176" s="224" t="s">
        <v>166</v>
      </c>
      <c r="AU176" s="224" t="s">
        <v>83</v>
      </c>
      <c r="AY176" s="17" t="s">
        <v>148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7" t="s">
        <v>81</v>
      </c>
      <c r="BK176" s="225">
        <f>ROUND(I176*H176,2)</f>
        <v>0</v>
      </c>
      <c r="BL176" s="17" t="s">
        <v>264</v>
      </c>
      <c r="BM176" s="224" t="s">
        <v>852</v>
      </c>
    </row>
    <row r="177" s="2" customFormat="1">
      <c r="A177" s="38"/>
      <c r="B177" s="39"/>
      <c r="C177" s="40"/>
      <c r="D177" s="226" t="s">
        <v>160</v>
      </c>
      <c r="E177" s="40"/>
      <c r="F177" s="227" t="s">
        <v>851</v>
      </c>
      <c r="G177" s="40"/>
      <c r="H177" s="40"/>
      <c r="I177" s="228"/>
      <c r="J177" s="40"/>
      <c r="K177" s="40"/>
      <c r="L177" s="44"/>
      <c r="M177" s="229"/>
      <c r="N177" s="230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160</v>
      </c>
      <c r="AU177" s="17" t="s">
        <v>83</v>
      </c>
    </row>
    <row r="178" s="2" customFormat="1">
      <c r="A178" s="38"/>
      <c r="B178" s="39"/>
      <c r="C178" s="40"/>
      <c r="D178" s="240" t="s">
        <v>171</v>
      </c>
      <c r="E178" s="40"/>
      <c r="F178" s="241" t="s">
        <v>853</v>
      </c>
      <c r="G178" s="40"/>
      <c r="H178" s="40"/>
      <c r="I178" s="228"/>
      <c r="J178" s="40"/>
      <c r="K178" s="40"/>
      <c r="L178" s="44"/>
      <c r="M178" s="229"/>
      <c r="N178" s="230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171</v>
      </c>
      <c r="AU178" s="17" t="s">
        <v>83</v>
      </c>
    </row>
    <row r="179" s="2" customFormat="1" ht="16.5" customHeight="1">
      <c r="A179" s="38"/>
      <c r="B179" s="39"/>
      <c r="C179" s="231" t="s">
        <v>330</v>
      </c>
      <c r="D179" s="231" t="s">
        <v>166</v>
      </c>
      <c r="E179" s="232" t="s">
        <v>854</v>
      </c>
      <c r="F179" s="233" t="s">
        <v>855</v>
      </c>
      <c r="G179" s="234" t="s">
        <v>253</v>
      </c>
      <c r="H179" s="235">
        <v>8</v>
      </c>
      <c r="I179" s="236"/>
      <c r="J179" s="237">
        <f>ROUND(I179*H179,2)</f>
        <v>0</v>
      </c>
      <c r="K179" s="233" t="s">
        <v>156</v>
      </c>
      <c r="L179" s="44"/>
      <c r="M179" s="238" t="s">
        <v>19</v>
      </c>
      <c r="N179" s="239" t="s">
        <v>44</v>
      </c>
      <c r="O179" s="84"/>
      <c r="P179" s="222">
        <f>O179*H179</f>
        <v>0</v>
      </c>
      <c r="Q179" s="222">
        <v>0.00025000000000000001</v>
      </c>
      <c r="R179" s="222">
        <f>Q179*H179</f>
        <v>0.002</v>
      </c>
      <c r="S179" s="222">
        <v>0</v>
      </c>
      <c r="T179" s="223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4" t="s">
        <v>264</v>
      </c>
      <c r="AT179" s="224" t="s">
        <v>166</v>
      </c>
      <c r="AU179" s="224" t="s">
        <v>83</v>
      </c>
      <c r="AY179" s="17" t="s">
        <v>148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7" t="s">
        <v>81</v>
      </c>
      <c r="BK179" s="225">
        <f>ROUND(I179*H179,2)</f>
        <v>0</v>
      </c>
      <c r="BL179" s="17" t="s">
        <v>264</v>
      </c>
      <c r="BM179" s="224" t="s">
        <v>856</v>
      </c>
    </row>
    <row r="180" s="2" customFormat="1">
      <c r="A180" s="38"/>
      <c r="B180" s="39"/>
      <c r="C180" s="40"/>
      <c r="D180" s="226" t="s">
        <v>160</v>
      </c>
      <c r="E180" s="40"/>
      <c r="F180" s="227" t="s">
        <v>855</v>
      </c>
      <c r="G180" s="40"/>
      <c r="H180" s="40"/>
      <c r="I180" s="228"/>
      <c r="J180" s="40"/>
      <c r="K180" s="40"/>
      <c r="L180" s="44"/>
      <c r="M180" s="229"/>
      <c r="N180" s="230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160</v>
      </c>
      <c r="AU180" s="17" t="s">
        <v>83</v>
      </c>
    </row>
    <row r="181" s="2" customFormat="1">
      <c r="A181" s="38"/>
      <c r="B181" s="39"/>
      <c r="C181" s="40"/>
      <c r="D181" s="240" t="s">
        <v>171</v>
      </c>
      <c r="E181" s="40"/>
      <c r="F181" s="241" t="s">
        <v>857</v>
      </c>
      <c r="G181" s="40"/>
      <c r="H181" s="40"/>
      <c r="I181" s="228"/>
      <c r="J181" s="40"/>
      <c r="K181" s="40"/>
      <c r="L181" s="44"/>
      <c r="M181" s="229"/>
      <c r="N181" s="230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171</v>
      </c>
      <c r="AU181" s="17" t="s">
        <v>83</v>
      </c>
    </row>
    <row r="182" s="2" customFormat="1" ht="16.5" customHeight="1">
      <c r="A182" s="38"/>
      <c r="B182" s="39"/>
      <c r="C182" s="231" t="s">
        <v>335</v>
      </c>
      <c r="D182" s="231" t="s">
        <v>166</v>
      </c>
      <c r="E182" s="232" t="s">
        <v>858</v>
      </c>
      <c r="F182" s="233" t="s">
        <v>859</v>
      </c>
      <c r="G182" s="234" t="s">
        <v>155</v>
      </c>
      <c r="H182" s="235">
        <v>10</v>
      </c>
      <c r="I182" s="236"/>
      <c r="J182" s="237">
        <f>ROUND(I182*H182,2)</f>
        <v>0</v>
      </c>
      <c r="K182" s="233" t="s">
        <v>156</v>
      </c>
      <c r="L182" s="44"/>
      <c r="M182" s="238" t="s">
        <v>19</v>
      </c>
      <c r="N182" s="239" t="s">
        <v>44</v>
      </c>
      <c r="O182" s="84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4" t="s">
        <v>264</v>
      </c>
      <c r="AT182" s="224" t="s">
        <v>166</v>
      </c>
      <c r="AU182" s="224" t="s">
        <v>83</v>
      </c>
      <c r="AY182" s="17" t="s">
        <v>148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7" t="s">
        <v>81</v>
      </c>
      <c r="BK182" s="225">
        <f>ROUND(I182*H182,2)</f>
        <v>0</v>
      </c>
      <c r="BL182" s="17" t="s">
        <v>264</v>
      </c>
      <c r="BM182" s="224" t="s">
        <v>860</v>
      </c>
    </row>
    <row r="183" s="2" customFormat="1">
      <c r="A183" s="38"/>
      <c r="B183" s="39"/>
      <c r="C183" s="40"/>
      <c r="D183" s="226" t="s">
        <v>160</v>
      </c>
      <c r="E183" s="40"/>
      <c r="F183" s="227" t="s">
        <v>859</v>
      </c>
      <c r="G183" s="40"/>
      <c r="H183" s="40"/>
      <c r="I183" s="228"/>
      <c r="J183" s="40"/>
      <c r="K183" s="40"/>
      <c r="L183" s="44"/>
      <c r="M183" s="229"/>
      <c r="N183" s="230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160</v>
      </c>
      <c r="AU183" s="17" t="s">
        <v>83</v>
      </c>
    </row>
    <row r="184" s="2" customFormat="1">
      <c r="A184" s="38"/>
      <c r="B184" s="39"/>
      <c r="C184" s="40"/>
      <c r="D184" s="240" t="s">
        <v>171</v>
      </c>
      <c r="E184" s="40"/>
      <c r="F184" s="241" t="s">
        <v>861</v>
      </c>
      <c r="G184" s="40"/>
      <c r="H184" s="40"/>
      <c r="I184" s="228"/>
      <c r="J184" s="40"/>
      <c r="K184" s="40"/>
      <c r="L184" s="44"/>
      <c r="M184" s="229"/>
      <c r="N184" s="230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171</v>
      </c>
      <c r="AU184" s="17" t="s">
        <v>83</v>
      </c>
    </row>
    <row r="185" s="2" customFormat="1" ht="21.75" customHeight="1">
      <c r="A185" s="38"/>
      <c r="B185" s="39"/>
      <c r="C185" s="231" t="s">
        <v>339</v>
      </c>
      <c r="D185" s="231" t="s">
        <v>166</v>
      </c>
      <c r="E185" s="232" t="s">
        <v>862</v>
      </c>
      <c r="F185" s="233" t="s">
        <v>863</v>
      </c>
      <c r="G185" s="234" t="s">
        <v>155</v>
      </c>
      <c r="H185" s="235">
        <v>4</v>
      </c>
      <c r="I185" s="236"/>
      <c r="J185" s="237">
        <f>ROUND(I185*H185,2)</f>
        <v>0</v>
      </c>
      <c r="K185" s="233" t="s">
        <v>156</v>
      </c>
      <c r="L185" s="44"/>
      <c r="M185" s="238" t="s">
        <v>19</v>
      </c>
      <c r="N185" s="239" t="s">
        <v>44</v>
      </c>
      <c r="O185" s="84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4" t="s">
        <v>264</v>
      </c>
      <c r="AT185" s="224" t="s">
        <v>166</v>
      </c>
      <c r="AU185" s="224" t="s">
        <v>83</v>
      </c>
      <c r="AY185" s="17" t="s">
        <v>148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7" t="s">
        <v>81</v>
      </c>
      <c r="BK185" s="225">
        <f>ROUND(I185*H185,2)</f>
        <v>0</v>
      </c>
      <c r="BL185" s="17" t="s">
        <v>264</v>
      </c>
      <c r="BM185" s="224" t="s">
        <v>864</v>
      </c>
    </row>
    <row r="186" s="2" customFormat="1">
      <c r="A186" s="38"/>
      <c r="B186" s="39"/>
      <c r="C186" s="40"/>
      <c r="D186" s="226" t="s">
        <v>160</v>
      </c>
      <c r="E186" s="40"/>
      <c r="F186" s="227" t="s">
        <v>863</v>
      </c>
      <c r="G186" s="40"/>
      <c r="H186" s="40"/>
      <c r="I186" s="228"/>
      <c r="J186" s="40"/>
      <c r="K186" s="40"/>
      <c r="L186" s="44"/>
      <c r="M186" s="229"/>
      <c r="N186" s="230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160</v>
      </c>
      <c r="AU186" s="17" t="s">
        <v>83</v>
      </c>
    </row>
    <row r="187" s="2" customFormat="1">
      <c r="A187" s="38"/>
      <c r="B187" s="39"/>
      <c r="C187" s="40"/>
      <c r="D187" s="240" t="s">
        <v>171</v>
      </c>
      <c r="E187" s="40"/>
      <c r="F187" s="241" t="s">
        <v>865</v>
      </c>
      <c r="G187" s="40"/>
      <c r="H187" s="40"/>
      <c r="I187" s="228"/>
      <c r="J187" s="40"/>
      <c r="K187" s="40"/>
      <c r="L187" s="44"/>
      <c r="M187" s="229"/>
      <c r="N187" s="230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171</v>
      </c>
      <c r="AU187" s="17" t="s">
        <v>83</v>
      </c>
    </row>
    <row r="188" s="2" customFormat="1" ht="16.5" customHeight="1">
      <c r="A188" s="38"/>
      <c r="B188" s="39"/>
      <c r="C188" s="231" t="s">
        <v>344</v>
      </c>
      <c r="D188" s="231" t="s">
        <v>166</v>
      </c>
      <c r="E188" s="232" t="s">
        <v>866</v>
      </c>
      <c r="F188" s="233" t="s">
        <v>867</v>
      </c>
      <c r="G188" s="234" t="s">
        <v>155</v>
      </c>
      <c r="H188" s="235">
        <v>8</v>
      </c>
      <c r="I188" s="236"/>
      <c r="J188" s="237">
        <f>ROUND(I188*H188,2)</f>
        <v>0</v>
      </c>
      <c r="K188" s="233" t="s">
        <v>156</v>
      </c>
      <c r="L188" s="44"/>
      <c r="M188" s="238" t="s">
        <v>19</v>
      </c>
      <c r="N188" s="239" t="s">
        <v>44</v>
      </c>
      <c r="O188" s="84"/>
      <c r="P188" s="222">
        <f>O188*H188</f>
        <v>0</v>
      </c>
      <c r="Q188" s="222">
        <v>0.00012999999999999999</v>
      </c>
      <c r="R188" s="222">
        <f>Q188*H188</f>
        <v>0.0010399999999999999</v>
      </c>
      <c r="S188" s="222">
        <v>0</v>
      </c>
      <c r="T188" s="223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4" t="s">
        <v>264</v>
      </c>
      <c r="AT188" s="224" t="s">
        <v>166</v>
      </c>
      <c r="AU188" s="224" t="s">
        <v>83</v>
      </c>
      <c r="AY188" s="17" t="s">
        <v>148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7" t="s">
        <v>81</v>
      </c>
      <c r="BK188" s="225">
        <f>ROUND(I188*H188,2)</f>
        <v>0</v>
      </c>
      <c r="BL188" s="17" t="s">
        <v>264</v>
      </c>
      <c r="BM188" s="224" t="s">
        <v>868</v>
      </c>
    </row>
    <row r="189" s="2" customFormat="1">
      <c r="A189" s="38"/>
      <c r="B189" s="39"/>
      <c r="C189" s="40"/>
      <c r="D189" s="226" t="s">
        <v>160</v>
      </c>
      <c r="E189" s="40"/>
      <c r="F189" s="227" t="s">
        <v>867</v>
      </c>
      <c r="G189" s="40"/>
      <c r="H189" s="40"/>
      <c r="I189" s="228"/>
      <c r="J189" s="40"/>
      <c r="K189" s="40"/>
      <c r="L189" s="44"/>
      <c r="M189" s="229"/>
      <c r="N189" s="230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160</v>
      </c>
      <c r="AU189" s="17" t="s">
        <v>83</v>
      </c>
    </row>
    <row r="190" s="2" customFormat="1">
      <c r="A190" s="38"/>
      <c r="B190" s="39"/>
      <c r="C190" s="40"/>
      <c r="D190" s="240" t="s">
        <v>171</v>
      </c>
      <c r="E190" s="40"/>
      <c r="F190" s="241" t="s">
        <v>869</v>
      </c>
      <c r="G190" s="40"/>
      <c r="H190" s="40"/>
      <c r="I190" s="228"/>
      <c r="J190" s="40"/>
      <c r="K190" s="40"/>
      <c r="L190" s="44"/>
      <c r="M190" s="229"/>
      <c r="N190" s="230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171</v>
      </c>
      <c r="AU190" s="17" t="s">
        <v>83</v>
      </c>
    </row>
    <row r="191" s="2" customFormat="1" ht="16.5" customHeight="1">
      <c r="A191" s="38"/>
      <c r="B191" s="39"/>
      <c r="C191" s="231" t="s">
        <v>237</v>
      </c>
      <c r="D191" s="231" t="s">
        <v>166</v>
      </c>
      <c r="E191" s="232" t="s">
        <v>870</v>
      </c>
      <c r="F191" s="233" t="s">
        <v>871</v>
      </c>
      <c r="G191" s="234" t="s">
        <v>872</v>
      </c>
      <c r="H191" s="235">
        <v>1</v>
      </c>
      <c r="I191" s="236"/>
      <c r="J191" s="237">
        <f>ROUND(I191*H191,2)</f>
        <v>0</v>
      </c>
      <c r="K191" s="233" t="s">
        <v>156</v>
      </c>
      <c r="L191" s="44"/>
      <c r="M191" s="238" t="s">
        <v>19</v>
      </c>
      <c r="N191" s="239" t="s">
        <v>44</v>
      </c>
      <c r="O191" s="84"/>
      <c r="P191" s="222">
        <f>O191*H191</f>
        <v>0</v>
      </c>
      <c r="Q191" s="222">
        <v>0.00025000000000000001</v>
      </c>
      <c r="R191" s="222">
        <f>Q191*H191</f>
        <v>0.00025000000000000001</v>
      </c>
      <c r="S191" s="222">
        <v>0</v>
      </c>
      <c r="T191" s="223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4" t="s">
        <v>264</v>
      </c>
      <c r="AT191" s="224" t="s">
        <v>166</v>
      </c>
      <c r="AU191" s="224" t="s">
        <v>83</v>
      </c>
      <c r="AY191" s="17" t="s">
        <v>148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7" t="s">
        <v>81</v>
      </c>
      <c r="BK191" s="225">
        <f>ROUND(I191*H191,2)</f>
        <v>0</v>
      </c>
      <c r="BL191" s="17" t="s">
        <v>264</v>
      </c>
      <c r="BM191" s="224" t="s">
        <v>873</v>
      </c>
    </row>
    <row r="192" s="2" customFormat="1">
      <c r="A192" s="38"/>
      <c r="B192" s="39"/>
      <c r="C192" s="40"/>
      <c r="D192" s="226" t="s">
        <v>160</v>
      </c>
      <c r="E192" s="40"/>
      <c r="F192" s="227" t="s">
        <v>871</v>
      </c>
      <c r="G192" s="40"/>
      <c r="H192" s="40"/>
      <c r="I192" s="228"/>
      <c r="J192" s="40"/>
      <c r="K192" s="40"/>
      <c r="L192" s="44"/>
      <c r="M192" s="229"/>
      <c r="N192" s="230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160</v>
      </c>
      <c r="AU192" s="17" t="s">
        <v>83</v>
      </c>
    </row>
    <row r="193" s="2" customFormat="1">
      <c r="A193" s="38"/>
      <c r="B193" s="39"/>
      <c r="C193" s="40"/>
      <c r="D193" s="240" t="s">
        <v>171</v>
      </c>
      <c r="E193" s="40"/>
      <c r="F193" s="241" t="s">
        <v>874</v>
      </c>
      <c r="G193" s="40"/>
      <c r="H193" s="40"/>
      <c r="I193" s="228"/>
      <c r="J193" s="40"/>
      <c r="K193" s="40"/>
      <c r="L193" s="44"/>
      <c r="M193" s="229"/>
      <c r="N193" s="230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171</v>
      </c>
      <c r="AU193" s="17" t="s">
        <v>83</v>
      </c>
    </row>
    <row r="194" s="2" customFormat="1" ht="16.5" customHeight="1">
      <c r="A194" s="38"/>
      <c r="B194" s="39"/>
      <c r="C194" s="231" t="s">
        <v>351</v>
      </c>
      <c r="D194" s="231" t="s">
        <v>166</v>
      </c>
      <c r="E194" s="232" t="s">
        <v>875</v>
      </c>
      <c r="F194" s="233" t="s">
        <v>876</v>
      </c>
      <c r="G194" s="234" t="s">
        <v>155</v>
      </c>
      <c r="H194" s="235">
        <v>4</v>
      </c>
      <c r="I194" s="236"/>
      <c r="J194" s="237">
        <f>ROUND(I194*H194,2)</f>
        <v>0</v>
      </c>
      <c r="K194" s="233" t="s">
        <v>156</v>
      </c>
      <c r="L194" s="44"/>
      <c r="M194" s="238" t="s">
        <v>19</v>
      </c>
      <c r="N194" s="239" t="s">
        <v>44</v>
      </c>
      <c r="O194" s="84"/>
      <c r="P194" s="222">
        <f>O194*H194</f>
        <v>0</v>
      </c>
      <c r="Q194" s="222">
        <v>0</v>
      </c>
      <c r="R194" s="222">
        <f>Q194*H194</f>
        <v>0</v>
      </c>
      <c r="S194" s="222">
        <v>0.00052999999999999998</v>
      </c>
      <c r="T194" s="223">
        <f>S194*H194</f>
        <v>0.0021199999999999999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4" t="s">
        <v>264</v>
      </c>
      <c r="AT194" s="224" t="s">
        <v>166</v>
      </c>
      <c r="AU194" s="224" t="s">
        <v>83</v>
      </c>
      <c r="AY194" s="17" t="s">
        <v>148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7" t="s">
        <v>81</v>
      </c>
      <c r="BK194" s="225">
        <f>ROUND(I194*H194,2)</f>
        <v>0</v>
      </c>
      <c r="BL194" s="17" t="s">
        <v>264</v>
      </c>
      <c r="BM194" s="224" t="s">
        <v>877</v>
      </c>
    </row>
    <row r="195" s="2" customFormat="1">
      <c r="A195" s="38"/>
      <c r="B195" s="39"/>
      <c r="C195" s="40"/>
      <c r="D195" s="226" t="s">
        <v>160</v>
      </c>
      <c r="E195" s="40"/>
      <c r="F195" s="227" t="s">
        <v>876</v>
      </c>
      <c r="G195" s="40"/>
      <c r="H195" s="40"/>
      <c r="I195" s="228"/>
      <c r="J195" s="40"/>
      <c r="K195" s="40"/>
      <c r="L195" s="44"/>
      <c r="M195" s="229"/>
      <c r="N195" s="230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160</v>
      </c>
      <c r="AU195" s="17" t="s">
        <v>83</v>
      </c>
    </row>
    <row r="196" s="2" customFormat="1">
      <c r="A196" s="38"/>
      <c r="B196" s="39"/>
      <c r="C196" s="40"/>
      <c r="D196" s="240" t="s">
        <v>171</v>
      </c>
      <c r="E196" s="40"/>
      <c r="F196" s="241" t="s">
        <v>878</v>
      </c>
      <c r="G196" s="40"/>
      <c r="H196" s="40"/>
      <c r="I196" s="228"/>
      <c r="J196" s="40"/>
      <c r="K196" s="40"/>
      <c r="L196" s="44"/>
      <c r="M196" s="229"/>
      <c r="N196" s="230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171</v>
      </c>
      <c r="AU196" s="17" t="s">
        <v>83</v>
      </c>
    </row>
    <row r="197" s="2" customFormat="1" ht="16.5" customHeight="1">
      <c r="A197" s="38"/>
      <c r="B197" s="39"/>
      <c r="C197" s="231" t="s">
        <v>300</v>
      </c>
      <c r="D197" s="231" t="s">
        <v>166</v>
      </c>
      <c r="E197" s="232" t="s">
        <v>879</v>
      </c>
      <c r="F197" s="233" t="s">
        <v>880</v>
      </c>
      <c r="G197" s="234" t="s">
        <v>155</v>
      </c>
      <c r="H197" s="235">
        <v>4</v>
      </c>
      <c r="I197" s="236"/>
      <c r="J197" s="237">
        <f>ROUND(I197*H197,2)</f>
        <v>0</v>
      </c>
      <c r="K197" s="233" t="s">
        <v>156</v>
      </c>
      <c r="L197" s="44"/>
      <c r="M197" s="238" t="s">
        <v>19</v>
      </c>
      <c r="N197" s="239" t="s">
        <v>44</v>
      </c>
      <c r="O197" s="84"/>
      <c r="P197" s="222">
        <f>O197*H197</f>
        <v>0</v>
      </c>
      <c r="Q197" s="222">
        <v>0.00021000000000000001</v>
      </c>
      <c r="R197" s="222">
        <f>Q197*H197</f>
        <v>0.00084000000000000003</v>
      </c>
      <c r="S197" s="222">
        <v>0</v>
      </c>
      <c r="T197" s="223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4" t="s">
        <v>264</v>
      </c>
      <c r="AT197" s="224" t="s">
        <v>166</v>
      </c>
      <c r="AU197" s="224" t="s">
        <v>83</v>
      </c>
      <c r="AY197" s="17" t="s">
        <v>148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7" t="s">
        <v>81</v>
      </c>
      <c r="BK197" s="225">
        <f>ROUND(I197*H197,2)</f>
        <v>0</v>
      </c>
      <c r="BL197" s="17" t="s">
        <v>264</v>
      </c>
      <c r="BM197" s="224" t="s">
        <v>881</v>
      </c>
    </row>
    <row r="198" s="2" customFormat="1">
      <c r="A198" s="38"/>
      <c r="B198" s="39"/>
      <c r="C198" s="40"/>
      <c r="D198" s="226" t="s">
        <v>160</v>
      </c>
      <c r="E198" s="40"/>
      <c r="F198" s="227" t="s">
        <v>880</v>
      </c>
      <c r="G198" s="40"/>
      <c r="H198" s="40"/>
      <c r="I198" s="228"/>
      <c r="J198" s="40"/>
      <c r="K198" s="40"/>
      <c r="L198" s="44"/>
      <c r="M198" s="229"/>
      <c r="N198" s="230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160</v>
      </c>
      <c r="AU198" s="17" t="s">
        <v>83</v>
      </c>
    </row>
    <row r="199" s="2" customFormat="1">
      <c r="A199" s="38"/>
      <c r="B199" s="39"/>
      <c r="C199" s="40"/>
      <c r="D199" s="240" t="s">
        <v>171</v>
      </c>
      <c r="E199" s="40"/>
      <c r="F199" s="241" t="s">
        <v>882</v>
      </c>
      <c r="G199" s="40"/>
      <c r="H199" s="40"/>
      <c r="I199" s="228"/>
      <c r="J199" s="40"/>
      <c r="K199" s="40"/>
      <c r="L199" s="44"/>
      <c r="M199" s="229"/>
      <c r="N199" s="230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171</v>
      </c>
      <c r="AU199" s="17" t="s">
        <v>83</v>
      </c>
    </row>
    <row r="200" s="2" customFormat="1" ht="24.15" customHeight="1">
      <c r="A200" s="38"/>
      <c r="B200" s="39"/>
      <c r="C200" s="231" t="s">
        <v>360</v>
      </c>
      <c r="D200" s="231" t="s">
        <v>166</v>
      </c>
      <c r="E200" s="232" t="s">
        <v>883</v>
      </c>
      <c r="F200" s="233" t="s">
        <v>884</v>
      </c>
      <c r="G200" s="234" t="s">
        <v>253</v>
      </c>
      <c r="H200" s="235">
        <v>46</v>
      </c>
      <c r="I200" s="236"/>
      <c r="J200" s="237">
        <f>ROUND(I200*H200,2)</f>
        <v>0</v>
      </c>
      <c r="K200" s="233" t="s">
        <v>156</v>
      </c>
      <c r="L200" s="44"/>
      <c r="M200" s="238" t="s">
        <v>19</v>
      </c>
      <c r="N200" s="239" t="s">
        <v>44</v>
      </c>
      <c r="O200" s="84"/>
      <c r="P200" s="222">
        <f>O200*H200</f>
        <v>0</v>
      </c>
      <c r="Q200" s="222">
        <v>0.00019000000000000001</v>
      </c>
      <c r="R200" s="222">
        <f>Q200*H200</f>
        <v>0.0087400000000000012</v>
      </c>
      <c r="S200" s="222">
        <v>0</v>
      </c>
      <c r="T200" s="223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4" t="s">
        <v>264</v>
      </c>
      <c r="AT200" s="224" t="s">
        <v>166</v>
      </c>
      <c r="AU200" s="224" t="s">
        <v>83</v>
      </c>
      <c r="AY200" s="17" t="s">
        <v>148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7" t="s">
        <v>81</v>
      </c>
      <c r="BK200" s="225">
        <f>ROUND(I200*H200,2)</f>
        <v>0</v>
      </c>
      <c r="BL200" s="17" t="s">
        <v>264</v>
      </c>
      <c r="BM200" s="224" t="s">
        <v>885</v>
      </c>
    </row>
    <row r="201" s="2" customFormat="1">
      <c r="A201" s="38"/>
      <c r="B201" s="39"/>
      <c r="C201" s="40"/>
      <c r="D201" s="226" t="s">
        <v>160</v>
      </c>
      <c r="E201" s="40"/>
      <c r="F201" s="227" t="s">
        <v>884</v>
      </c>
      <c r="G201" s="40"/>
      <c r="H201" s="40"/>
      <c r="I201" s="228"/>
      <c r="J201" s="40"/>
      <c r="K201" s="40"/>
      <c r="L201" s="44"/>
      <c r="M201" s="229"/>
      <c r="N201" s="230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160</v>
      </c>
      <c r="AU201" s="17" t="s">
        <v>83</v>
      </c>
    </row>
    <row r="202" s="2" customFormat="1">
      <c r="A202" s="38"/>
      <c r="B202" s="39"/>
      <c r="C202" s="40"/>
      <c r="D202" s="240" t="s">
        <v>171</v>
      </c>
      <c r="E202" s="40"/>
      <c r="F202" s="241" t="s">
        <v>886</v>
      </c>
      <c r="G202" s="40"/>
      <c r="H202" s="40"/>
      <c r="I202" s="228"/>
      <c r="J202" s="40"/>
      <c r="K202" s="40"/>
      <c r="L202" s="44"/>
      <c r="M202" s="229"/>
      <c r="N202" s="230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171</v>
      </c>
      <c r="AU202" s="17" t="s">
        <v>83</v>
      </c>
    </row>
    <row r="203" s="13" customFormat="1">
      <c r="A203" s="13"/>
      <c r="B203" s="242"/>
      <c r="C203" s="243"/>
      <c r="D203" s="226" t="s">
        <v>204</v>
      </c>
      <c r="E203" s="244" t="s">
        <v>19</v>
      </c>
      <c r="F203" s="245" t="s">
        <v>887</v>
      </c>
      <c r="G203" s="243"/>
      <c r="H203" s="246">
        <v>46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2" t="s">
        <v>204</v>
      </c>
      <c r="AU203" s="252" t="s">
        <v>83</v>
      </c>
      <c r="AV203" s="13" t="s">
        <v>83</v>
      </c>
      <c r="AW203" s="13" t="s">
        <v>33</v>
      </c>
      <c r="AX203" s="13" t="s">
        <v>73</v>
      </c>
      <c r="AY203" s="252" t="s">
        <v>148</v>
      </c>
    </row>
    <row r="204" s="14" customFormat="1">
      <c r="A204" s="14"/>
      <c r="B204" s="258"/>
      <c r="C204" s="259"/>
      <c r="D204" s="226" t="s">
        <v>204</v>
      </c>
      <c r="E204" s="260" t="s">
        <v>19</v>
      </c>
      <c r="F204" s="261" t="s">
        <v>795</v>
      </c>
      <c r="G204" s="259"/>
      <c r="H204" s="262">
        <v>46</v>
      </c>
      <c r="I204" s="263"/>
      <c r="J204" s="259"/>
      <c r="K204" s="259"/>
      <c r="L204" s="264"/>
      <c r="M204" s="265"/>
      <c r="N204" s="266"/>
      <c r="O204" s="266"/>
      <c r="P204" s="266"/>
      <c r="Q204" s="266"/>
      <c r="R204" s="266"/>
      <c r="S204" s="266"/>
      <c r="T204" s="26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8" t="s">
        <v>204</v>
      </c>
      <c r="AU204" s="268" t="s">
        <v>83</v>
      </c>
      <c r="AV204" s="14" t="s">
        <v>158</v>
      </c>
      <c r="AW204" s="14" t="s">
        <v>33</v>
      </c>
      <c r="AX204" s="14" t="s">
        <v>81</v>
      </c>
      <c r="AY204" s="268" t="s">
        <v>148</v>
      </c>
    </row>
    <row r="205" s="2" customFormat="1" ht="21.75" customHeight="1">
      <c r="A205" s="38"/>
      <c r="B205" s="39"/>
      <c r="C205" s="231" t="s">
        <v>366</v>
      </c>
      <c r="D205" s="231" t="s">
        <v>166</v>
      </c>
      <c r="E205" s="232" t="s">
        <v>888</v>
      </c>
      <c r="F205" s="233" t="s">
        <v>889</v>
      </c>
      <c r="G205" s="234" t="s">
        <v>253</v>
      </c>
      <c r="H205" s="235">
        <v>46</v>
      </c>
      <c r="I205" s="236"/>
      <c r="J205" s="237">
        <f>ROUND(I205*H205,2)</f>
        <v>0</v>
      </c>
      <c r="K205" s="233" t="s">
        <v>156</v>
      </c>
      <c r="L205" s="44"/>
      <c r="M205" s="238" t="s">
        <v>19</v>
      </c>
      <c r="N205" s="239" t="s">
        <v>44</v>
      </c>
      <c r="O205" s="84"/>
      <c r="P205" s="222">
        <f>O205*H205</f>
        <v>0</v>
      </c>
      <c r="Q205" s="222">
        <v>1.0000000000000001E-05</v>
      </c>
      <c r="R205" s="222">
        <f>Q205*H205</f>
        <v>0.00046000000000000001</v>
      </c>
      <c r="S205" s="222">
        <v>0</v>
      </c>
      <c r="T205" s="223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4" t="s">
        <v>264</v>
      </c>
      <c r="AT205" s="224" t="s">
        <v>166</v>
      </c>
      <c r="AU205" s="224" t="s">
        <v>83</v>
      </c>
      <c r="AY205" s="17" t="s">
        <v>148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7" t="s">
        <v>81</v>
      </c>
      <c r="BK205" s="225">
        <f>ROUND(I205*H205,2)</f>
        <v>0</v>
      </c>
      <c r="BL205" s="17" t="s">
        <v>264</v>
      </c>
      <c r="BM205" s="224" t="s">
        <v>890</v>
      </c>
    </row>
    <row r="206" s="2" customFormat="1">
      <c r="A206" s="38"/>
      <c r="B206" s="39"/>
      <c r="C206" s="40"/>
      <c r="D206" s="226" t="s">
        <v>160</v>
      </c>
      <c r="E206" s="40"/>
      <c r="F206" s="227" t="s">
        <v>889</v>
      </c>
      <c r="G206" s="40"/>
      <c r="H206" s="40"/>
      <c r="I206" s="228"/>
      <c r="J206" s="40"/>
      <c r="K206" s="40"/>
      <c r="L206" s="44"/>
      <c r="M206" s="229"/>
      <c r="N206" s="230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160</v>
      </c>
      <c r="AU206" s="17" t="s">
        <v>83</v>
      </c>
    </row>
    <row r="207" s="2" customFormat="1">
      <c r="A207" s="38"/>
      <c r="B207" s="39"/>
      <c r="C207" s="40"/>
      <c r="D207" s="240" t="s">
        <v>171</v>
      </c>
      <c r="E207" s="40"/>
      <c r="F207" s="241" t="s">
        <v>891</v>
      </c>
      <c r="G207" s="40"/>
      <c r="H207" s="40"/>
      <c r="I207" s="228"/>
      <c r="J207" s="40"/>
      <c r="K207" s="40"/>
      <c r="L207" s="44"/>
      <c r="M207" s="229"/>
      <c r="N207" s="230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171</v>
      </c>
      <c r="AU207" s="17" t="s">
        <v>83</v>
      </c>
    </row>
    <row r="208" s="13" customFormat="1">
      <c r="A208" s="13"/>
      <c r="B208" s="242"/>
      <c r="C208" s="243"/>
      <c r="D208" s="226" t="s">
        <v>204</v>
      </c>
      <c r="E208" s="244" t="s">
        <v>19</v>
      </c>
      <c r="F208" s="245" t="s">
        <v>887</v>
      </c>
      <c r="G208" s="243"/>
      <c r="H208" s="246">
        <v>46</v>
      </c>
      <c r="I208" s="247"/>
      <c r="J208" s="243"/>
      <c r="K208" s="243"/>
      <c r="L208" s="248"/>
      <c r="M208" s="249"/>
      <c r="N208" s="250"/>
      <c r="O208" s="250"/>
      <c r="P208" s="250"/>
      <c r="Q208" s="250"/>
      <c r="R208" s="250"/>
      <c r="S208" s="250"/>
      <c r="T208" s="25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2" t="s">
        <v>204</v>
      </c>
      <c r="AU208" s="252" t="s">
        <v>83</v>
      </c>
      <c r="AV208" s="13" t="s">
        <v>83</v>
      </c>
      <c r="AW208" s="13" t="s">
        <v>33</v>
      </c>
      <c r="AX208" s="13" t="s">
        <v>73</v>
      </c>
      <c r="AY208" s="252" t="s">
        <v>148</v>
      </c>
    </row>
    <row r="209" s="14" customFormat="1">
      <c r="A209" s="14"/>
      <c r="B209" s="258"/>
      <c r="C209" s="259"/>
      <c r="D209" s="226" t="s">
        <v>204</v>
      </c>
      <c r="E209" s="260" t="s">
        <v>19</v>
      </c>
      <c r="F209" s="261" t="s">
        <v>795</v>
      </c>
      <c r="G209" s="259"/>
      <c r="H209" s="262">
        <v>46</v>
      </c>
      <c r="I209" s="263"/>
      <c r="J209" s="259"/>
      <c r="K209" s="259"/>
      <c r="L209" s="264"/>
      <c r="M209" s="265"/>
      <c r="N209" s="266"/>
      <c r="O209" s="266"/>
      <c r="P209" s="266"/>
      <c r="Q209" s="266"/>
      <c r="R209" s="266"/>
      <c r="S209" s="266"/>
      <c r="T209" s="26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8" t="s">
        <v>204</v>
      </c>
      <c r="AU209" s="268" t="s">
        <v>83</v>
      </c>
      <c r="AV209" s="14" t="s">
        <v>158</v>
      </c>
      <c r="AW209" s="14" t="s">
        <v>33</v>
      </c>
      <c r="AX209" s="14" t="s">
        <v>81</v>
      </c>
      <c r="AY209" s="268" t="s">
        <v>148</v>
      </c>
    </row>
    <row r="210" s="2" customFormat="1" ht="24.15" customHeight="1">
      <c r="A210" s="38"/>
      <c r="B210" s="39"/>
      <c r="C210" s="231" t="s">
        <v>372</v>
      </c>
      <c r="D210" s="231" t="s">
        <v>166</v>
      </c>
      <c r="E210" s="232" t="s">
        <v>892</v>
      </c>
      <c r="F210" s="233" t="s">
        <v>893</v>
      </c>
      <c r="G210" s="234" t="s">
        <v>260</v>
      </c>
      <c r="H210" s="235">
        <v>0.067000000000000004</v>
      </c>
      <c r="I210" s="236"/>
      <c r="J210" s="237">
        <f>ROUND(I210*H210,2)</f>
        <v>0</v>
      </c>
      <c r="K210" s="233" t="s">
        <v>156</v>
      </c>
      <c r="L210" s="44"/>
      <c r="M210" s="238" t="s">
        <v>19</v>
      </c>
      <c r="N210" s="239" t="s">
        <v>44</v>
      </c>
      <c r="O210" s="84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4" t="s">
        <v>264</v>
      </c>
      <c r="AT210" s="224" t="s">
        <v>166</v>
      </c>
      <c r="AU210" s="224" t="s">
        <v>83</v>
      </c>
      <c r="AY210" s="17" t="s">
        <v>148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7" t="s">
        <v>81</v>
      </c>
      <c r="BK210" s="225">
        <f>ROUND(I210*H210,2)</f>
        <v>0</v>
      </c>
      <c r="BL210" s="17" t="s">
        <v>264</v>
      </c>
      <c r="BM210" s="224" t="s">
        <v>894</v>
      </c>
    </row>
    <row r="211" s="2" customFormat="1">
      <c r="A211" s="38"/>
      <c r="B211" s="39"/>
      <c r="C211" s="40"/>
      <c r="D211" s="226" t="s">
        <v>160</v>
      </c>
      <c r="E211" s="40"/>
      <c r="F211" s="227" t="s">
        <v>893</v>
      </c>
      <c r="G211" s="40"/>
      <c r="H211" s="40"/>
      <c r="I211" s="228"/>
      <c r="J211" s="40"/>
      <c r="K211" s="40"/>
      <c r="L211" s="44"/>
      <c r="M211" s="229"/>
      <c r="N211" s="230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160</v>
      </c>
      <c r="AU211" s="17" t="s">
        <v>83</v>
      </c>
    </row>
    <row r="212" s="2" customFormat="1">
      <c r="A212" s="38"/>
      <c r="B212" s="39"/>
      <c r="C212" s="40"/>
      <c r="D212" s="240" t="s">
        <v>171</v>
      </c>
      <c r="E212" s="40"/>
      <c r="F212" s="241" t="s">
        <v>895</v>
      </c>
      <c r="G212" s="40"/>
      <c r="H212" s="40"/>
      <c r="I212" s="228"/>
      <c r="J212" s="40"/>
      <c r="K212" s="40"/>
      <c r="L212" s="44"/>
      <c r="M212" s="229"/>
      <c r="N212" s="230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171</v>
      </c>
      <c r="AU212" s="17" t="s">
        <v>83</v>
      </c>
    </row>
    <row r="213" s="12" customFormat="1" ht="22.8" customHeight="1">
      <c r="A213" s="12"/>
      <c r="B213" s="196"/>
      <c r="C213" s="197"/>
      <c r="D213" s="198" t="s">
        <v>72</v>
      </c>
      <c r="E213" s="210" t="s">
        <v>896</v>
      </c>
      <c r="F213" s="210" t="s">
        <v>897</v>
      </c>
      <c r="G213" s="197"/>
      <c r="H213" s="197"/>
      <c r="I213" s="200"/>
      <c r="J213" s="211">
        <f>BK213</f>
        <v>0</v>
      </c>
      <c r="K213" s="197"/>
      <c r="L213" s="202"/>
      <c r="M213" s="203"/>
      <c r="N213" s="204"/>
      <c r="O213" s="204"/>
      <c r="P213" s="205">
        <f>SUM(P214:P272)</f>
        <v>0</v>
      </c>
      <c r="Q213" s="204"/>
      <c r="R213" s="205">
        <f>SUM(R214:R272)</f>
        <v>0.064909999999999982</v>
      </c>
      <c r="S213" s="204"/>
      <c r="T213" s="206">
        <f>SUM(T214:T272)</f>
        <v>0.27718999999999999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7" t="s">
        <v>83</v>
      </c>
      <c r="AT213" s="208" t="s">
        <v>72</v>
      </c>
      <c r="AU213" s="208" t="s">
        <v>81</v>
      </c>
      <c r="AY213" s="207" t="s">
        <v>148</v>
      </c>
      <c r="BK213" s="209">
        <f>SUM(BK214:BK272)</f>
        <v>0</v>
      </c>
    </row>
    <row r="214" s="2" customFormat="1" ht="16.5" customHeight="1">
      <c r="A214" s="38"/>
      <c r="B214" s="39"/>
      <c r="C214" s="231" t="s">
        <v>378</v>
      </c>
      <c r="D214" s="231" t="s">
        <v>166</v>
      </c>
      <c r="E214" s="232" t="s">
        <v>898</v>
      </c>
      <c r="F214" s="233" t="s">
        <v>899</v>
      </c>
      <c r="G214" s="234" t="s">
        <v>827</v>
      </c>
      <c r="H214" s="235">
        <v>2</v>
      </c>
      <c r="I214" s="236"/>
      <c r="J214" s="237">
        <f>ROUND(I214*H214,2)</f>
        <v>0</v>
      </c>
      <c r="K214" s="233" t="s">
        <v>156</v>
      </c>
      <c r="L214" s="44"/>
      <c r="M214" s="238" t="s">
        <v>19</v>
      </c>
      <c r="N214" s="239" t="s">
        <v>44</v>
      </c>
      <c r="O214" s="84"/>
      <c r="P214" s="222">
        <f>O214*H214</f>
        <v>0</v>
      </c>
      <c r="Q214" s="222">
        <v>0</v>
      </c>
      <c r="R214" s="222">
        <f>Q214*H214</f>
        <v>0</v>
      </c>
      <c r="S214" s="222">
        <v>0.01933</v>
      </c>
      <c r="T214" s="223">
        <f>S214*H214</f>
        <v>0.03866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4" t="s">
        <v>264</v>
      </c>
      <c r="AT214" s="224" t="s">
        <v>166</v>
      </c>
      <c r="AU214" s="224" t="s">
        <v>83</v>
      </c>
      <c r="AY214" s="17" t="s">
        <v>148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7" t="s">
        <v>81</v>
      </c>
      <c r="BK214" s="225">
        <f>ROUND(I214*H214,2)</f>
        <v>0</v>
      </c>
      <c r="BL214" s="17" t="s">
        <v>264</v>
      </c>
      <c r="BM214" s="224" t="s">
        <v>900</v>
      </c>
    </row>
    <row r="215" s="2" customFormat="1">
      <c r="A215" s="38"/>
      <c r="B215" s="39"/>
      <c r="C215" s="40"/>
      <c r="D215" s="226" t="s">
        <v>160</v>
      </c>
      <c r="E215" s="40"/>
      <c r="F215" s="227" t="s">
        <v>899</v>
      </c>
      <c r="G215" s="40"/>
      <c r="H215" s="40"/>
      <c r="I215" s="228"/>
      <c r="J215" s="40"/>
      <c r="K215" s="40"/>
      <c r="L215" s="44"/>
      <c r="M215" s="229"/>
      <c r="N215" s="230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160</v>
      </c>
      <c r="AU215" s="17" t="s">
        <v>83</v>
      </c>
    </row>
    <row r="216" s="2" customFormat="1">
      <c r="A216" s="38"/>
      <c r="B216" s="39"/>
      <c r="C216" s="40"/>
      <c r="D216" s="240" t="s">
        <v>171</v>
      </c>
      <c r="E216" s="40"/>
      <c r="F216" s="241" t="s">
        <v>901</v>
      </c>
      <c r="G216" s="40"/>
      <c r="H216" s="40"/>
      <c r="I216" s="228"/>
      <c r="J216" s="40"/>
      <c r="K216" s="40"/>
      <c r="L216" s="44"/>
      <c r="M216" s="229"/>
      <c r="N216" s="230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171</v>
      </c>
      <c r="AU216" s="17" t="s">
        <v>83</v>
      </c>
    </row>
    <row r="217" s="2" customFormat="1" ht="16.5" customHeight="1">
      <c r="A217" s="38"/>
      <c r="B217" s="39"/>
      <c r="C217" s="231" t="s">
        <v>384</v>
      </c>
      <c r="D217" s="231" t="s">
        <v>166</v>
      </c>
      <c r="E217" s="232" t="s">
        <v>902</v>
      </c>
      <c r="F217" s="233" t="s">
        <v>903</v>
      </c>
      <c r="G217" s="234" t="s">
        <v>827</v>
      </c>
      <c r="H217" s="235">
        <v>2</v>
      </c>
      <c r="I217" s="236"/>
      <c r="J217" s="237">
        <f>ROUND(I217*H217,2)</f>
        <v>0</v>
      </c>
      <c r="K217" s="233" t="s">
        <v>156</v>
      </c>
      <c r="L217" s="44"/>
      <c r="M217" s="238" t="s">
        <v>19</v>
      </c>
      <c r="N217" s="239" t="s">
        <v>44</v>
      </c>
      <c r="O217" s="84"/>
      <c r="P217" s="222">
        <f>O217*H217</f>
        <v>0</v>
      </c>
      <c r="Q217" s="222">
        <v>0</v>
      </c>
      <c r="R217" s="222">
        <f>Q217*H217</f>
        <v>0</v>
      </c>
      <c r="S217" s="222">
        <v>0.019460000000000002</v>
      </c>
      <c r="T217" s="223">
        <f>S217*H217</f>
        <v>0.038920000000000003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4" t="s">
        <v>264</v>
      </c>
      <c r="AT217" s="224" t="s">
        <v>166</v>
      </c>
      <c r="AU217" s="224" t="s">
        <v>83</v>
      </c>
      <c r="AY217" s="17" t="s">
        <v>148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7" t="s">
        <v>81</v>
      </c>
      <c r="BK217" s="225">
        <f>ROUND(I217*H217,2)</f>
        <v>0</v>
      </c>
      <c r="BL217" s="17" t="s">
        <v>264</v>
      </c>
      <c r="BM217" s="224" t="s">
        <v>904</v>
      </c>
    </row>
    <row r="218" s="2" customFormat="1">
      <c r="A218" s="38"/>
      <c r="B218" s="39"/>
      <c r="C218" s="40"/>
      <c r="D218" s="226" t="s">
        <v>160</v>
      </c>
      <c r="E218" s="40"/>
      <c r="F218" s="227" t="s">
        <v>903</v>
      </c>
      <c r="G218" s="40"/>
      <c r="H218" s="40"/>
      <c r="I218" s="228"/>
      <c r="J218" s="40"/>
      <c r="K218" s="40"/>
      <c r="L218" s="44"/>
      <c r="M218" s="229"/>
      <c r="N218" s="230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160</v>
      </c>
      <c r="AU218" s="17" t="s">
        <v>83</v>
      </c>
    </row>
    <row r="219" s="2" customFormat="1">
      <c r="A219" s="38"/>
      <c r="B219" s="39"/>
      <c r="C219" s="40"/>
      <c r="D219" s="240" t="s">
        <v>171</v>
      </c>
      <c r="E219" s="40"/>
      <c r="F219" s="241" t="s">
        <v>905</v>
      </c>
      <c r="G219" s="40"/>
      <c r="H219" s="40"/>
      <c r="I219" s="228"/>
      <c r="J219" s="40"/>
      <c r="K219" s="40"/>
      <c r="L219" s="44"/>
      <c r="M219" s="229"/>
      <c r="N219" s="230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171</v>
      </c>
      <c r="AU219" s="17" t="s">
        <v>83</v>
      </c>
    </row>
    <row r="220" s="2" customFormat="1" ht="24.15" customHeight="1">
      <c r="A220" s="38"/>
      <c r="B220" s="39"/>
      <c r="C220" s="231" t="s">
        <v>390</v>
      </c>
      <c r="D220" s="231" t="s">
        <v>166</v>
      </c>
      <c r="E220" s="232" t="s">
        <v>906</v>
      </c>
      <c r="F220" s="233" t="s">
        <v>907</v>
      </c>
      <c r="G220" s="234" t="s">
        <v>827</v>
      </c>
      <c r="H220" s="235">
        <v>2</v>
      </c>
      <c r="I220" s="236"/>
      <c r="J220" s="237">
        <f>ROUND(I220*H220,2)</f>
        <v>0</v>
      </c>
      <c r="K220" s="233" t="s">
        <v>156</v>
      </c>
      <c r="L220" s="44"/>
      <c r="M220" s="238" t="s">
        <v>19</v>
      </c>
      <c r="N220" s="239" t="s">
        <v>44</v>
      </c>
      <c r="O220" s="84"/>
      <c r="P220" s="222">
        <f>O220*H220</f>
        <v>0</v>
      </c>
      <c r="Q220" s="222">
        <v>0.016469999999999999</v>
      </c>
      <c r="R220" s="222">
        <f>Q220*H220</f>
        <v>0.032939999999999997</v>
      </c>
      <c r="S220" s="222">
        <v>0</v>
      </c>
      <c r="T220" s="223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4" t="s">
        <v>264</v>
      </c>
      <c r="AT220" s="224" t="s">
        <v>166</v>
      </c>
      <c r="AU220" s="224" t="s">
        <v>83</v>
      </c>
      <c r="AY220" s="17" t="s">
        <v>148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7" t="s">
        <v>81</v>
      </c>
      <c r="BK220" s="225">
        <f>ROUND(I220*H220,2)</f>
        <v>0</v>
      </c>
      <c r="BL220" s="17" t="s">
        <v>264</v>
      </c>
      <c r="BM220" s="224" t="s">
        <v>908</v>
      </c>
    </row>
    <row r="221" s="2" customFormat="1">
      <c r="A221" s="38"/>
      <c r="B221" s="39"/>
      <c r="C221" s="40"/>
      <c r="D221" s="226" t="s">
        <v>160</v>
      </c>
      <c r="E221" s="40"/>
      <c r="F221" s="227" t="s">
        <v>907</v>
      </c>
      <c r="G221" s="40"/>
      <c r="H221" s="40"/>
      <c r="I221" s="228"/>
      <c r="J221" s="40"/>
      <c r="K221" s="40"/>
      <c r="L221" s="44"/>
      <c r="M221" s="229"/>
      <c r="N221" s="230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160</v>
      </c>
      <c r="AU221" s="17" t="s">
        <v>83</v>
      </c>
    </row>
    <row r="222" s="2" customFormat="1">
      <c r="A222" s="38"/>
      <c r="B222" s="39"/>
      <c r="C222" s="40"/>
      <c r="D222" s="240" t="s">
        <v>171</v>
      </c>
      <c r="E222" s="40"/>
      <c r="F222" s="241" t="s">
        <v>909</v>
      </c>
      <c r="G222" s="40"/>
      <c r="H222" s="40"/>
      <c r="I222" s="228"/>
      <c r="J222" s="40"/>
      <c r="K222" s="40"/>
      <c r="L222" s="44"/>
      <c r="M222" s="229"/>
      <c r="N222" s="230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171</v>
      </c>
      <c r="AU222" s="17" t="s">
        <v>83</v>
      </c>
    </row>
    <row r="223" s="2" customFormat="1" ht="16.5" customHeight="1">
      <c r="A223" s="38"/>
      <c r="B223" s="39"/>
      <c r="C223" s="231" t="s">
        <v>399</v>
      </c>
      <c r="D223" s="231" t="s">
        <v>166</v>
      </c>
      <c r="E223" s="232" t="s">
        <v>910</v>
      </c>
      <c r="F223" s="233" t="s">
        <v>911</v>
      </c>
      <c r="G223" s="234" t="s">
        <v>827</v>
      </c>
      <c r="H223" s="235">
        <v>2</v>
      </c>
      <c r="I223" s="236"/>
      <c r="J223" s="237">
        <f>ROUND(I223*H223,2)</f>
        <v>0</v>
      </c>
      <c r="K223" s="233" t="s">
        <v>156</v>
      </c>
      <c r="L223" s="44"/>
      <c r="M223" s="238" t="s">
        <v>19</v>
      </c>
      <c r="N223" s="239" t="s">
        <v>44</v>
      </c>
      <c r="O223" s="84"/>
      <c r="P223" s="222">
        <f>O223*H223</f>
        <v>0</v>
      </c>
      <c r="Q223" s="222">
        <v>0</v>
      </c>
      <c r="R223" s="222">
        <f>Q223*H223</f>
        <v>0</v>
      </c>
      <c r="S223" s="222">
        <v>0.087999999999999995</v>
      </c>
      <c r="T223" s="223">
        <f>S223*H223</f>
        <v>0.17599999999999999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4" t="s">
        <v>264</v>
      </c>
      <c r="AT223" s="224" t="s">
        <v>166</v>
      </c>
      <c r="AU223" s="224" t="s">
        <v>83</v>
      </c>
      <c r="AY223" s="17" t="s">
        <v>148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7" t="s">
        <v>81</v>
      </c>
      <c r="BK223" s="225">
        <f>ROUND(I223*H223,2)</f>
        <v>0</v>
      </c>
      <c r="BL223" s="17" t="s">
        <v>264</v>
      </c>
      <c r="BM223" s="224" t="s">
        <v>912</v>
      </c>
    </row>
    <row r="224" s="2" customFormat="1">
      <c r="A224" s="38"/>
      <c r="B224" s="39"/>
      <c r="C224" s="40"/>
      <c r="D224" s="226" t="s">
        <v>160</v>
      </c>
      <c r="E224" s="40"/>
      <c r="F224" s="227" t="s">
        <v>911</v>
      </c>
      <c r="G224" s="40"/>
      <c r="H224" s="40"/>
      <c r="I224" s="228"/>
      <c r="J224" s="40"/>
      <c r="K224" s="40"/>
      <c r="L224" s="44"/>
      <c r="M224" s="229"/>
      <c r="N224" s="230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160</v>
      </c>
      <c r="AU224" s="17" t="s">
        <v>83</v>
      </c>
    </row>
    <row r="225" s="2" customFormat="1">
      <c r="A225" s="38"/>
      <c r="B225" s="39"/>
      <c r="C225" s="40"/>
      <c r="D225" s="240" t="s">
        <v>171</v>
      </c>
      <c r="E225" s="40"/>
      <c r="F225" s="241" t="s">
        <v>913</v>
      </c>
      <c r="G225" s="40"/>
      <c r="H225" s="40"/>
      <c r="I225" s="228"/>
      <c r="J225" s="40"/>
      <c r="K225" s="40"/>
      <c r="L225" s="44"/>
      <c r="M225" s="229"/>
      <c r="N225" s="230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171</v>
      </c>
      <c r="AU225" s="17" t="s">
        <v>83</v>
      </c>
    </row>
    <row r="226" s="2" customFormat="1" ht="16.5" customHeight="1">
      <c r="A226" s="38"/>
      <c r="B226" s="39"/>
      <c r="C226" s="231" t="s">
        <v>404</v>
      </c>
      <c r="D226" s="231" t="s">
        <v>166</v>
      </c>
      <c r="E226" s="232" t="s">
        <v>914</v>
      </c>
      <c r="F226" s="233" t="s">
        <v>915</v>
      </c>
      <c r="G226" s="234" t="s">
        <v>827</v>
      </c>
      <c r="H226" s="235">
        <v>1</v>
      </c>
      <c r="I226" s="236"/>
      <c r="J226" s="237">
        <f>ROUND(I226*H226,2)</f>
        <v>0</v>
      </c>
      <c r="K226" s="233" t="s">
        <v>156</v>
      </c>
      <c r="L226" s="44"/>
      <c r="M226" s="238" t="s">
        <v>19</v>
      </c>
      <c r="N226" s="239" t="s">
        <v>44</v>
      </c>
      <c r="O226" s="84"/>
      <c r="P226" s="222">
        <f>O226*H226</f>
        <v>0</v>
      </c>
      <c r="Q226" s="222">
        <v>0</v>
      </c>
      <c r="R226" s="222">
        <f>Q226*H226</f>
        <v>0</v>
      </c>
      <c r="S226" s="222">
        <v>0.0091999999999999998</v>
      </c>
      <c r="T226" s="223">
        <f>S226*H226</f>
        <v>0.0091999999999999998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4" t="s">
        <v>264</v>
      </c>
      <c r="AT226" s="224" t="s">
        <v>166</v>
      </c>
      <c r="AU226" s="224" t="s">
        <v>83</v>
      </c>
      <c r="AY226" s="17" t="s">
        <v>148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7" t="s">
        <v>81</v>
      </c>
      <c r="BK226" s="225">
        <f>ROUND(I226*H226,2)</f>
        <v>0</v>
      </c>
      <c r="BL226" s="17" t="s">
        <v>264</v>
      </c>
      <c r="BM226" s="224" t="s">
        <v>916</v>
      </c>
    </row>
    <row r="227" s="2" customFormat="1">
      <c r="A227" s="38"/>
      <c r="B227" s="39"/>
      <c r="C227" s="40"/>
      <c r="D227" s="226" t="s">
        <v>160</v>
      </c>
      <c r="E227" s="40"/>
      <c r="F227" s="227" t="s">
        <v>915</v>
      </c>
      <c r="G227" s="40"/>
      <c r="H227" s="40"/>
      <c r="I227" s="228"/>
      <c r="J227" s="40"/>
      <c r="K227" s="40"/>
      <c r="L227" s="44"/>
      <c r="M227" s="229"/>
      <c r="N227" s="230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160</v>
      </c>
      <c r="AU227" s="17" t="s">
        <v>83</v>
      </c>
    </row>
    <row r="228" s="2" customFormat="1">
      <c r="A228" s="38"/>
      <c r="B228" s="39"/>
      <c r="C228" s="40"/>
      <c r="D228" s="240" t="s">
        <v>171</v>
      </c>
      <c r="E228" s="40"/>
      <c r="F228" s="241" t="s">
        <v>917</v>
      </c>
      <c r="G228" s="40"/>
      <c r="H228" s="40"/>
      <c r="I228" s="228"/>
      <c r="J228" s="40"/>
      <c r="K228" s="40"/>
      <c r="L228" s="44"/>
      <c r="M228" s="229"/>
      <c r="N228" s="230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171</v>
      </c>
      <c r="AU228" s="17" t="s">
        <v>83</v>
      </c>
    </row>
    <row r="229" s="2" customFormat="1" ht="24.15" customHeight="1">
      <c r="A229" s="38"/>
      <c r="B229" s="39"/>
      <c r="C229" s="231" t="s">
        <v>410</v>
      </c>
      <c r="D229" s="231" t="s">
        <v>166</v>
      </c>
      <c r="E229" s="232" t="s">
        <v>918</v>
      </c>
      <c r="F229" s="233" t="s">
        <v>919</v>
      </c>
      <c r="G229" s="234" t="s">
        <v>827</v>
      </c>
      <c r="H229" s="235">
        <v>1</v>
      </c>
      <c r="I229" s="236"/>
      <c r="J229" s="237">
        <f>ROUND(I229*H229,2)</f>
        <v>0</v>
      </c>
      <c r="K229" s="233" t="s">
        <v>156</v>
      </c>
      <c r="L229" s="44"/>
      <c r="M229" s="238" t="s">
        <v>19</v>
      </c>
      <c r="N229" s="239" t="s">
        <v>44</v>
      </c>
      <c r="O229" s="84"/>
      <c r="P229" s="222">
        <f>O229*H229</f>
        <v>0</v>
      </c>
      <c r="Q229" s="222">
        <v>0.0049300000000000004</v>
      </c>
      <c r="R229" s="222">
        <f>Q229*H229</f>
        <v>0.0049300000000000004</v>
      </c>
      <c r="S229" s="222">
        <v>0</v>
      </c>
      <c r="T229" s="223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4" t="s">
        <v>264</v>
      </c>
      <c r="AT229" s="224" t="s">
        <v>166</v>
      </c>
      <c r="AU229" s="224" t="s">
        <v>83</v>
      </c>
      <c r="AY229" s="17" t="s">
        <v>148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7" t="s">
        <v>81</v>
      </c>
      <c r="BK229" s="225">
        <f>ROUND(I229*H229,2)</f>
        <v>0</v>
      </c>
      <c r="BL229" s="17" t="s">
        <v>264</v>
      </c>
      <c r="BM229" s="224" t="s">
        <v>920</v>
      </c>
    </row>
    <row r="230" s="2" customFormat="1">
      <c r="A230" s="38"/>
      <c r="B230" s="39"/>
      <c r="C230" s="40"/>
      <c r="D230" s="226" t="s">
        <v>160</v>
      </c>
      <c r="E230" s="40"/>
      <c r="F230" s="227" t="s">
        <v>919</v>
      </c>
      <c r="G230" s="40"/>
      <c r="H230" s="40"/>
      <c r="I230" s="228"/>
      <c r="J230" s="40"/>
      <c r="K230" s="40"/>
      <c r="L230" s="44"/>
      <c r="M230" s="229"/>
      <c r="N230" s="230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160</v>
      </c>
      <c r="AU230" s="17" t="s">
        <v>83</v>
      </c>
    </row>
    <row r="231" s="2" customFormat="1">
      <c r="A231" s="38"/>
      <c r="B231" s="39"/>
      <c r="C231" s="40"/>
      <c r="D231" s="240" t="s">
        <v>171</v>
      </c>
      <c r="E231" s="40"/>
      <c r="F231" s="241" t="s">
        <v>921</v>
      </c>
      <c r="G231" s="40"/>
      <c r="H231" s="40"/>
      <c r="I231" s="228"/>
      <c r="J231" s="40"/>
      <c r="K231" s="40"/>
      <c r="L231" s="44"/>
      <c r="M231" s="229"/>
      <c r="N231" s="230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171</v>
      </c>
      <c r="AU231" s="17" t="s">
        <v>83</v>
      </c>
    </row>
    <row r="232" s="2" customFormat="1" ht="21.75" customHeight="1">
      <c r="A232" s="38"/>
      <c r="B232" s="39"/>
      <c r="C232" s="231" t="s">
        <v>416</v>
      </c>
      <c r="D232" s="231" t="s">
        <v>166</v>
      </c>
      <c r="E232" s="232" t="s">
        <v>922</v>
      </c>
      <c r="F232" s="233" t="s">
        <v>923</v>
      </c>
      <c r="G232" s="234" t="s">
        <v>827</v>
      </c>
      <c r="H232" s="235">
        <v>1</v>
      </c>
      <c r="I232" s="236"/>
      <c r="J232" s="237">
        <f>ROUND(I232*H232,2)</f>
        <v>0</v>
      </c>
      <c r="K232" s="233" t="s">
        <v>156</v>
      </c>
      <c r="L232" s="44"/>
      <c r="M232" s="238" t="s">
        <v>19</v>
      </c>
      <c r="N232" s="239" t="s">
        <v>44</v>
      </c>
      <c r="O232" s="84"/>
      <c r="P232" s="222">
        <f>O232*H232</f>
        <v>0</v>
      </c>
      <c r="Q232" s="222">
        <v>0.014749999999999999</v>
      </c>
      <c r="R232" s="222">
        <f>Q232*H232</f>
        <v>0.014749999999999999</v>
      </c>
      <c r="S232" s="222">
        <v>0</v>
      </c>
      <c r="T232" s="223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4" t="s">
        <v>264</v>
      </c>
      <c r="AT232" s="224" t="s">
        <v>166</v>
      </c>
      <c r="AU232" s="224" t="s">
        <v>83</v>
      </c>
      <c r="AY232" s="17" t="s">
        <v>148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7" t="s">
        <v>81</v>
      </c>
      <c r="BK232" s="225">
        <f>ROUND(I232*H232,2)</f>
        <v>0</v>
      </c>
      <c r="BL232" s="17" t="s">
        <v>264</v>
      </c>
      <c r="BM232" s="224" t="s">
        <v>924</v>
      </c>
    </row>
    <row r="233" s="2" customFormat="1">
      <c r="A233" s="38"/>
      <c r="B233" s="39"/>
      <c r="C233" s="40"/>
      <c r="D233" s="226" t="s">
        <v>160</v>
      </c>
      <c r="E233" s="40"/>
      <c r="F233" s="227" t="s">
        <v>923</v>
      </c>
      <c r="G233" s="40"/>
      <c r="H233" s="40"/>
      <c r="I233" s="228"/>
      <c r="J233" s="40"/>
      <c r="K233" s="40"/>
      <c r="L233" s="44"/>
      <c r="M233" s="229"/>
      <c r="N233" s="230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160</v>
      </c>
      <c r="AU233" s="17" t="s">
        <v>83</v>
      </c>
    </row>
    <row r="234" s="2" customFormat="1">
      <c r="A234" s="38"/>
      <c r="B234" s="39"/>
      <c r="C234" s="40"/>
      <c r="D234" s="240" t="s">
        <v>171</v>
      </c>
      <c r="E234" s="40"/>
      <c r="F234" s="241" t="s">
        <v>925</v>
      </c>
      <c r="G234" s="40"/>
      <c r="H234" s="40"/>
      <c r="I234" s="228"/>
      <c r="J234" s="40"/>
      <c r="K234" s="40"/>
      <c r="L234" s="44"/>
      <c r="M234" s="229"/>
      <c r="N234" s="230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171</v>
      </c>
      <c r="AU234" s="17" t="s">
        <v>83</v>
      </c>
    </row>
    <row r="235" s="2" customFormat="1" ht="16.5" customHeight="1">
      <c r="A235" s="38"/>
      <c r="B235" s="39"/>
      <c r="C235" s="231" t="s">
        <v>420</v>
      </c>
      <c r="D235" s="231" t="s">
        <v>166</v>
      </c>
      <c r="E235" s="232" t="s">
        <v>926</v>
      </c>
      <c r="F235" s="233" t="s">
        <v>927</v>
      </c>
      <c r="G235" s="234" t="s">
        <v>155</v>
      </c>
      <c r="H235" s="235">
        <v>2</v>
      </c>
      <c r="I235" s="236"/>
      <c r="J235" s="237">
        <f>ROUND(I235*H235,2)</f>
        <v>0</v>
      </c>
      <c r="K235" s="233" t="s">
        <v>156</v>
      </c>
      <c r="L235" s="44"/>
      <c r="M235" s="238" t="s">
        <v>19</v>
      </c>
      <c r="N235" s="239" t="s">
        <v>44</v>
      </c>
      <c r="O235" s="84"/>
      <c r="P235" s="222">
        <f>O235*H235</f>
        <v>0</v>
      </c>
      <c r="Q235" s="222">
        <v>0</v>
      </c>
      <c r="R235" s="222">
        <f>Q235*H235</f>
        <v>0</v>
      </c>
      <c r="S235" s="222">
        <v>0.00048999999999999998</v>
      </c>
      <c r="T235" s="223">
        <f>S235*H235</f>
        <v>0.00097999999999999997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4" t="s">
        <v>264</v>
      </c>
      <c r="AT235" s="224" t="s">
        <v>166</v>
      </c>
      <c r="AU235" s="224" t="s">
        <v>83</v>
      </c>
      <c r="AY235" s="17" t="s">
        <v>148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7" t="s">
        <v>81</v>
      </c>
      <c r="BK235" s="225">
        <f>ROUND(I235*H235,2)</f>
        <v>0</v>
      </c>
      <c r="BL235" s="17" t="s">
        <v>264</v>
      </c>
      <c r="BM235" s="224" t="s">
        <v>928</v>
      </c>
    </row>
    <row r="236" s="2" customFormat="1">
      <c r="A236" s="38"/>
      <c r="B236" s="39"/>
      <c r="C236" s="40"/>
      <c r="D236" s="226" t="s">
        <v>160</v>
      </c>
      <c r="E236" s="40"/>
      <c r="F236" s="227" t="s">
        <v>927</v>
      </c>
      <c r="G236" s="40"/>
      <c r="H236" s="40"/>
      <c r="I236" s="228"/>
      <c r="J236" s="40"/>
      <c r="K236" s="40"/>
      <c r="L236" s="44"/>
      <c r="M236" s="229"/>
      <c r="N236" s="230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160</v>
      </c>
      <c r="AU236" s="17" t="s">
        <v>83</v>
      </c>
    </row>
    <row r="237" s="2" customFormat="1">
      <c r="A237" s="38"/>
      <c r="B237" s="39"/>
      <c r="C237" s="40"/>
      <c r="D237" s="240" t="s">
        <v>171</v>
      </c>
      <c r="E237" s="40"/>
      <c r="F237" s="241" t="s">
        <v>929</v>
      </c>
      <c r="G237" s="40"/>
      <c r="H237" s="40"/>
      <c r="I237" s="228"/>
      <c r="J237" s="40"/>
      <c r="K237" s="40"/>
      <c r="L237" s="44"/>
      <c r="M237" s="229"/>
      <c r="N237" s="230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171</v>
      </c>
      <c r="AU237" s="17" t="s">
        <v>83</v>
      </c>
    </row>
    <row r="238" s="2" customFormat="1" ht="16.5" customHeight="1">
      <c r="A238" s="38"/>
      <c r="B238" s="39"/>
      <c r="C238" s="231" t="s">
        <v>426</v>
      </c>
      <c r="D238" s="231" t="s">
        <v>166</v>
      </c>
      <c r="E238" s="232" t="s">
        <v>930</v>
      </c>
      <c r="F238" s="233" t="s">
        <v>931</v>
      </c>
      <c r="G238" s="234" t="s">
        <v>827</v>
      </c>
      <c r="H238" s="235">
        <v>6</v>
      </c>
      <c r="I238" s="236"/>
      <c r="J238" s="237">
        <f>ROUND(I238*H238,2)</f>
        <v>0</v>
      </c>
      <c r="K238" s="233" t="s">
        <v>156</v>
      </c>
      <c r="L238" s="44"/>
      <c r="M238" s="238" t="s">
        <v>19</v>
      </c>
      <c r="N238" s="239" t="s">
        <v>44</v>
      </c>
      <c r="O238" s="84"/>
      <c r="P238" s="222">
        <f>O238*H238</f>
        <v>0</v>
      </c>
      <c r="Q238" s="222">
        <v>0.00024000000000000001</v>
      </c>
      <c r="R238" s="222">
        <f>Q238*H238</f>
        <v>0.0014400000000000001</v>
      </c>
      <c r="S238" s="222">
        <v>0</v>
      </c>
      <c r="T238" s="223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4" t="s">
        <v>264</v>
      </c>
      <c r="AT238" s="224" t="s">
        <v>166</v>
      </c>
      <c r="AU238" s="224" t="s">
        <v>83</v>
      </c>
      <c r="AY238" s="17" t="s">
        <v>148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7" t="s">
        <v>81</v>
      </c>
      <c r="BK238" s="225">
        <f>ROUND(I238*H238,2)</f>
        <v>0</v>
      </c>
      <c r="BL238" s="17" t="s">
        <v>264</v>
      </c>
      <c r="BM238" s="224" t="s">
        <v>932</v>
      </c>
    </row>
    <row r="239" s="2" customFormat="1">
      <c r="A239" s="38"/>
      <c r="B239" s="39"/>
      <c r="C239" s="40"/>
      <c r="D239" s="226" t="s">
        <v>160</v>
      </c>
      <c r="E239" s="40"/>
      <c r="F239" s="227" t="s">
        <v>931</v>
      </c>
      <c r="G239" s="40"/>
      <c r="H239" s="40"/>
      <c r="I239" s="228"/>
      <c r="J239" s="40"/>
      <c r="K239" s="40"/>
      <c r="L239" s="44"/>
      <c r="M239" s="229"/>
      <c r="N239" s="230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160</v>
      </c>
      <c r="AU239" s="17" t="s">
        <v>83</v>
      </c>
    </row>
    <row r="240" s="2" customFormat="1">
      <c r="A240" s="38"/>
      <c r="B240" s="39"/>
      <c r="C240" s="40"/>
      <c r="D240" s="240" t="s">
        <v>171</v>
      </c>
      <c r="E240" s="40"/>
      <c r="F240" s="241" t="s">
        <v>933</v>
      </c>
      <c r="G240" s="40"/>
      <c r="H240" s="40"/>
      <c r="I240" s="228"/>
      <c r="J240" s="40"/>
      <c r="K240" s="40"/>
      <c r="L240" s="44"/>
      <c r="M240" s="229"/>
      <c r="N240" s="230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171</v>
      </c>
      <c r="AU240" s="17" t="s">
        <v>83</v>
      </c>
    </row>
    <row r="241" s="2" customFormat="1" ht="16.5" customHeight="1">
      <c r="A241" s="38"/>
      <c r="B241" s="39"/>
      <c r="C241" s="231" t="s">
        <v>430</v>
      </c>
      <c r="D241" s="231" t="s">
        <v>166</v>
      </c>
      <c r="E241" s="232" t="s">
        <v>934</v>
      </c>
      <c r="F241" s="233" t="s">
        <v>935</v>
      </c>
      <c r="G241" s="234" t="s">
        <v>155</v>
      </c>
      <c r="H241" s="235">
        <v>2</v>
      </c>
      <c r="I241" s="236"/>
      <c r="J241" s="237">
        <f>ROUND(I241*H241,2)</f>
        <v>0</v>
      </c>
      <c r="K241" s="233" t="s">
        <v>156</v>
      </c>
      <c r="L241" s="44"/>
      <c r="M241" s="238" t="s">
        <v>19</v>
      </c>
      <c r="N241" s="239" t="s">
        <v>44</v>
      </c>
      <c r="O241" s="84"/>
      <c r="P241" s="222">
        <f>O241*H241</f>
        <v>0</v>
      </c>
      <c r="Q241" s="222">
        <v>0.00109</v>
      </c>
      <c r="R241" s="222">
        <f>Q241*H241</f>
        <v>0.0021800000000000001</v>
      </c>
      <c r="S241" s="222">
        <v>0</v>
      </c>
      <c r="T241" s="223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4" t="s">
        <v>264</v>
      </c>
      <c r="AT241" s="224" t="s">
        <v>166</v>
      </c>
      <c r="AU241" s="224" t="s">
        <v>83</v>
      </c>
      <c r="AY241" s="17" t="s">
        <v>148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7" t="s">
        <v>81</v>
      </c>
      <c r="BK241" s="225">
        <f>ROUND(I241*H241,2)</f>
        <v>0</v>
      </c>
      <c r="BL241" s="17" t="s">
        <v>264</v>
      </c>
      <c r="BM241" s="224" t="s">
        <v>936</v>
      </c>
    </row>
    <row r="242" s="2" customFormat="1">
      <c r="A242" s="38"/>
      <c r="B242" s="39"/>
      <c r="C242" s="40"/>
      <c r="D242" s="226" t="s">
        <v>160</v>
      </c>
      <c r="E242" s="40"/>
      <c r="F242" s="227" t="s">
        <v>935</v>
      </c>
      <c r="G242" s="40"/>
      <c r="H242" s="40"/>
      <c r="I242" s="228"/>
      <c r="J242" s="40"/>
      <c r="K242" s="40"/>
      <c r="L242" s="44"/>
      <c r="M242" s="229"/>
      <c r="N242" s="230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160</v>
      </c>
      <c r="AU242" s="17" t="s">
        <v>83</v>
      </c>
    </row>
    <row r="243" s="2" customFormat="1">
      <c r="A243" s="38"/>
      <c r="B243" s="39"/>
      <c r="C243" s="40"/>
      <c r="D243" s="240" t="s">
        <v>171</v>
      </c>
      <c r="E243" s="40"/>
      <c r="F243" s="241" t="s">
        <v>937</v>
      </c>
      <c r="G243" s="40"/>
      <c r="H243" s="40"/>
      <c r="I243" s="228"/>
      <c r="J243" s="40"/>
      <c r="K243" s="40"/>
      <c r="L243" s="44"/>
      <c r="M243" s="229"/>
      <c r="N243" s="230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171</v>
      </c>
      <c r="AU243" s="17" t="s">
        <v>83</v>
      </c>
    </row>
    <row r="244" s="2" customFormat="1" ht="16.5" customHeight="1">
      <c r="A244" s="38"/>
      <c r="B244" s="39"/>
      <c r="C244" s="231" t="s">
        <v>435</v>
      </c>
      <c r="D244" s="231" t="s">
        <v>166</v>
      </c>
      <c r="E244" s="232" t="s">
        <v>938</v>
      </c>
      <c r="F244" s="233" t="s">
        <v>939</v>
      </c>
      <c r="G244" s="234" t="s">
        <v>827</v>
      </c>
      <c r="H244" s="235">
        <v>3</v>
      </c>
      <c r="I244" s="236"/>
      <c r="J244" s="237">
        <f>ROUND(I244*H244,2)</f>
        <v>0</v>
      </c>
      <c r="K244" s="233" t="s">
        <v>156</v>
      </c>
      <c r="L244" s="44"/>
      <c r="M244" s="238" t="s">
        <v>19</v>
      </c>
      <c r="N244" s="239" t="s">
        <v>44</v>
      </c>
      <c r="O244" s="84"/>
      <c r="P244" s="222">
        <f>O244*H244</f>
        <v>0</v>
      </c>
      <c r="Q244" s="222">
        <v>0</v>
      </c>
      <c r="R244" s="222">
        <f>Q244*H244</f>
        <v>0</v>
      </c>
      <c r="S244" s="222">
        <v>0.00156</v>
      </c>
      <c r="T244" s="223">
        <f>S244*H244</f>
        <v>0.0046800000000000001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4" t="s">
        <v>264</v>
      </c>
      <c r="AT244" s="224" t="s">
        <v>166</v>
      </c>
      <c r="AU244" s="224" t="s">
        <v>83</v>
      </c>
      <c r="AY244" s="17" t="s">
        <v>148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7" t="s">
        <v>81</v>
      </c>
      <c r="BK244" s="225">
        <f>ROUND(I244*H244,2)</f>
        <v>0</v>
      </c>
      <c r="BL244" s="17" t="s">
        <v>264</v>
      </c>
      <c r="BM244" s="224" t="s">
        <v>940</v>
      </c>
    </row>
    <row r="245" s="2" customFormat="1">
      <c r="A245" s="38"/>
      <c r="B245" s="39"/>
      <c r="C245" s="40"/>
      <c r="D245" s="226" t="s">
        <v>160</v>
      </c>
      <c r="E245" s="40"/>
      <c r="F245" s="227" t="s">
        <v>939</v>
      </c>
      <c r="G245" s="40"/>
      <c r="H245" s="40"/>
      <c r="I245" s="228"/>
      <c r="J245" s="40"/>
      <c r="K245" s="40"/>
      <c r="L245" s="44"/>
      <c r="M245" s="229"/>
      <c r="N245" s="230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160</v>
      </c>
      <c r="AU245" s="17" t="s">
        <v>83</v>
      </c>
    </row>
    <row r="246" s="2" customFormat="1">
      <c r="A246" s="38"/>
      <c r="B246" s="39"/>
      <c r="C246" s="40"/>
      <c r="D246" s="240" t="s">
        <v>171</v>
      </c>
      <c r="E246" s="40"/>
      <c r="F246" s="241" t="s">
        <v>941</v>
      </c>
      <c r="G246" s="40"/>
      <c r="H246" s="40"/>
      <c r="I246" s="228"/>
      <c r="J246" s="40"/>
      <c r="K246" s="40"/>
      <c r="L246" s="44"/>
      <c r="M246" s="229"/>
      <c r="N246" s="230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171</v>
      </c>
      <c r="AU246" s="17" t="s">
        <v>83</v>
      </c>
    </row>
    <row r="247" s="2" customFormat="1" ht="16.5" customHeight="1">
      <c r="A247" s="38"/>
      <c r="B247" s="39"/>
      <c r="C247" s="231" t="s">
        <v>440</v>
      </c>
      <c r="D247" s="231" t="s">
        <v>166</v>
      </c>
      <c r="E247" s="232" t="s">
        <v>942</v>
      </c>
      <c r="F247" s="233" t="s">
        <v>943</v>
      </c>
      <c r="G247" s="234" t="s">
        <v>827</v>
      </c>
      <c r="H247" s="235">
        <v>1</v>
      </c>
      <c r="I247" s="236"/>
      <c r="J247" s="237">
        <f>ROUND(I247*H247,2)</f>
        <v>0</v>
      </c>
      <c r="K247" s="233" t="s">
        <v>156</v>
      </c>
      <c r="L247" s="44"/>
      <c r="M247" s="238" t="s">
        <v>19</v>
      </c>
      <c r="N247" s="239" t="s">
        <v>44</v>
      </c>
      <c r="O247" s="84"/>
      <c r="P247" s="222">
        <f>O247*H247</f>
        <v>0</v>
      </c>
      <c r="Q247" s="222">
        <v>0.0018</v>
      </c>
      <c r="R247" s="222">
        <f>Q247*H247</f>
        <v>0.0018</v>
      </c>
      <c r="S247" s="222">
        <v>0</v>
      </c>
      <c r="T247" s="223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4" t="s">
        <v>264</v>
      </c>
      <c r="AT247" s="224" t="s">
        <v>166</v>
      </c>
      <c r="AU247" s="224" t="s">
        <v>83</v>
      </c>
      <c r="AY247" s="17" t="s">
        <v>148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7" t="s">
        <v>81</v>
      </c>
      <c r="BK247" s="225">
        <f>ROUND(I247*H247,2)</f>
        <v>0</v>
      </c>
      <c r="BL247" s="17" t="s">
        <v>264</v>
      </c>
      <c r="BM247" s="224" t="s">
        <v>944</v>
      </c>
    </row>
    <row r="248" s="2" customFormat="1">
      <c r="A248" s="38"/>
      <c r="B248" s="39"/>
      <c r="C248" s="40"/>
      <c r="D248" s="226" t="s">
        <v>160</v>
      </c>
      <c r="E248" s="40"/>
      <c r="F248" s="227" t="s">
        <v>943</v>
      </c>
      <c r="G248" s="40"/>
      <c r="H248" s="40"/>
      <c r="I248" s="228"/>
      <c r="J248" s="40"/>
      <c r="K248" s="40"/>
      <c r="L248" s="44"/>
      <c r="M248" s="229"/>
      <c r="N248" s="230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160</v>
      </c>
      <c r="AU248" s="17" t="s">
        <v>83</v>
      </c>
    </row>
    <row r="249" s="2" customFormat="1">
      <c r="A249" s="38"/>
      <c r="B249" s="39"/>
      <c r="C249" s="40"/>
      <c r="D249" s="240" t="s">
        <v>171</v>
      </c>
      <c r="E249" s="40"/>
      <c r="F249" s="241" t="s">
        <v>945</v>
      </c>
      <c r="G249" s="40"/>
      <c r="H249" s="40"/>
      <c r="I249" s="228"/>
      <c r="J249" s="40"/>
      <c r="K249" s="40"/>
      <c r="L249" s="44"/>
      <c r="M249" s="229"/>
      <c r="N249" s="230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171</v>
      </c>
      <c r="AU249" s="17" t="s">
        <v>83</v>
      </c>
    </row>
    <row r="250" s="2" customFormat="1" ht="16.5" customHeight="1">
      <c r="A250" s="38"/>
      <c r="B250" s="39"/>
      <c r="C250" s="231" t="s">
        <v>445</v>
      </c>
      <c r="D250" s="231" t="s">
        <v>166</v>
      </c>
      <c r="E250" s="232" t="s">
        <v>946</v>
      </c>
      <c r="F250" s="233" t="s">
        <v>947</v>
      </c>
      <c r="G250" s="234" t="s">
        <v>827</v>
      </c>
      <c r="H250" s="235">
        <v>2</v>
      </c>
      <c r="I250" s="236"/>
      <c r="J250" s="237">
        <f>ROUND(I250*H250,2)</f>
        <v>0</v>
      </c>
      <c r="K250" s="233" t="s">
        <v>156</v>
      </c>
      <c r="L250" s="44"/>
      <c r="M250" s="238" t="s">
        <v>19</v>
      </c>
      <c r="N250" s="239" t="s">
        <v>44</v>
      </c>
      <c r="O250" s="84"/>
      <c r="P250" s="222">
        <f>O250*H250</f>
        <v>0</v>
      </c>
      <c r="Q250" s="222">
        <v>0.0018</v>
      </c>
      <c r="R250" s="222">
        <f>Q250*H250</f>
        <v>0.0035999999999999999</v>
      </c>
      <c r="S250" s="222">
        <v>0</v>
      </c>
      <c r="T250" s="223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4" t="s">
        <v>264</v>
      </c>
      <c r="AT250" s="224" t="s">
        <v>166</v>
      </c>
      <c r="AU250" s="224" t="s">
        <v>83</v>
      </c>
      <c r="AY250" s="17" t="s">
        <v>148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7" t="s">
        <v>81</v>
      </c>
      <c r="BK250" s="225">
        <f>ROUND(I250*H250,2)</f>
        <v>0</v>
      </c>
      <c r="BL250" s="17" t="s">
        <v>264</v>
      </c>
      <c r="BM250" s="224" t="s">
        <v>948</v>
      </c>
    </row>
    <row r="251" s="2" customFormat="1">
      <c r="A251" s="38"/>
      <c r="B251" s="39"/>
      <c r="C251" s="40"/>
      <c r="D251" s="226" t="s">
        <v>160</v>
      </c>
      <c r="E251" s="40"/>
      <c r="F251" s="227" t="s">
        <v>947</v>
      </c>
      <c r="G251" s="40"/>
      <c r="H251" s="40"/>
      <c r="I251" s="228"/>
      <c r="J251" s="40"/>
      <c r="K251" s="40"/>
      <c r="L251" s="44"/>
      <c r="M251" s="229"/>
      <c r="N251" s="230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160</v>
      </c>
      <c r="AU251" s="17" t="s">
        <v>83</v>
      </c>
    </row>
    <row r="252" s="2" customFormat="1">
      <c r="A252" s="38"/>
      <c r="B252" s="39"/>
      <c r="C252" s="40"/>
      <c r="D252" s="240" t="s">
        <v>171</v>
      </c>
      <c r="E252" s="40"/>
      <c r="F252" s="241" t="s">
        <v>949</v>
      </c>
      <c r="G252" s="40"/>
      <c r="H252" s="40"/>
      <c r="I252" s="228"/>
      <c r="J252" s="40"/>
      <c r="K252" s="40"/>
      <c r="L252" s="44"/>
      <c r="M252" s="229"/>
      <c r="N252" s="230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171</v>
      </c>
      <c r="AU252" s="17" t="s">
        <v>83</v>
      </c>
    </row>
    <row r="253" s="2" customFormat="1" ht="16.5" customHeight="1">
      <c r="A253" s="38"/>
      <c r="B253" s="39"/>
      <c r="C253" s="231" t="s">
        <v>451</v>
      </c>
      <c r="D253" s="231" t="s">
        <v>166</v>
      </c>
      <c r="E253" s="232" t="s">
        <v>950</v>
      </c>
      <c r="F253" s="233" t="s">
        <v>951</v>
      </c>
      <c r="G253" s="234" t="s">
        <v>827</v>
      </c>
      <c r="H253" s="235">
        <v>1</v>
      </c>
      <c r="I253" s="236"/>
      <c r="J253" s="237">
        <f>ROUND(I253*H253,2)</f>
        <v>0</v>
      </c>
      <c r="K253" s="233" t="s">
        <v>156</v>
      </c>
      <c r="L253" s="44"/>
      <c r="M253" s="238" t="s">
        <v>19</v>
      </c>
      <c r="N253" s="239" t="s">
        <v>44</v>
      </c>
      <c r="O253" s="84"/>
      <c r="P253" s="222">
        <f>O253*H253</f>
        <v>0</v>
      </c>
      <c r="Q253" s="222">
        <v>0.0019599999999999999</v>
      </c>
      <c r="R253" s="222">
        <f>Q253*H253</f>
        <v>0.0019599999999999999</v>
      </c>
      <c r="S253" s="222">
        <v>0</v>
      </c>
      <c r="T253" s="223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4" t="s">
        <v>264</v>
      </c>
      <c r="AT253" s="224" t="s">
        <v>166</v>
      </c>
      <c r="AU253" s="224" t="s">
        <v>83</v>
      </c>
      <c r="AY253" s="17" t="s">
        <v>148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7" t="s">
        <v>81</v>
      </c>
      <c r="BK253" s="225">
        <f>ROUND(I253*H253,2)</f>
        <v>0</v>
      </c>
      <c r="BL253" s="17" t="s">
        <v>264</v>
      </c>
      <c r="BM253" s="224" t="s">
        <v>952</v>
      </c>
    </row>
    <row r="254" s="2" customFormat="1">
      <c r="A254" s="38"/>
      <c r="B254" s="39"/>
      <c r="C254" s="40"/>
      <c r="D254" s="226" t="s">
        <v>160</v>
      </c>
      <c r="E254" s="40"/>
      <c r="F254" s="227" t="s">
        <v>951</v>
      </c>
      <c r="G254" s="40"/>
      <c r="H254" s="40"/>
      <c r="I254" s="228"/>
      <c r="J254" s="40"/>
      <c r="K254" s="40"/>
      <c r="L254" s="44"/>
      <c r="M254" s="229"/>
      <c r="N254" s="230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160</v>
      </c>
      <c r="AU254" s="17" t="s">
        <v>83</v>
      </c>
    </row>
    <row r="255" s="2" customFormat="1">
      <c r="A255" s="38"/>
      <c r="B255" s="39"/>
      <c r="C255" s="40"/>
      <c r="D255" s="240" t="s">
        <v>171</v>
      </c>
      <c r="E255" s="40"/>
      <c r="F255" s="241" t="s">
        <v>953</v>
      </c>
      <c r="G255" s="40"/>
      <c r="H255" s="40"/>
      <c r="I255" s="228"/>
      <c r="J255" s="40"/>
      <c r="K255" s="40"/>
      <c r="L255" s="44"/>
      <c r="M255" s="229"/>
      <c r="N255" s="230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171</v>
      </c>
      <c r="AU255" s="17" t="s">
        <v>83</v>
      </c>
    </row>
    <row r="256" s="2" customFormat="1" ht="16.5" customHeight="1">
      <c r="A256" s="38"/>
      <c r="B256" s="39"/>
      <c r="C256" s="231" t="s">
        <v>456</v>
      </c>
      <c r="D256" s="231" t="s">
        <v>166</v>
      </c>
      <c r="E256" s="232" t="s">
        <v>954</v>
      </c>
      <c r="F256" s="233" t="s">
        <v>955</v>
      </c>
      <c r="G256" s="234" t="s">
        <v>155</v>
      </c>
      <c r="H256" s="235">
        <v>2</v>
      </c>
      <c r="I256" s="236"/>
      <c r="J256" s="237">
        <f>ROUND(I256*H256,2)</f>
        <v>0</v>
      </c>
      <c r="K256" s="233" t="s">
        <v>156</v>
      </c>
      <c r="L256" s="44"/>
      <c r="M256" s="238" t="s">
        <v>19</v>
      </c>
      <c r="N256" s="239" t="s">
        <v>44</v>
      </c>
      <c r="O256" s="84"/>
      <c r="P256" s="222">
        <f>O256*H256</f>
        <v>0</v>
      </c>
      <c r="Q256" s="222">
        <v>0</v>
      </c>
      <c r="R256" s="222">
        <f>Q256*H256</f>
        <v>0</v>
      </c>
      <c r="S256" s="222">
        <v>0.0022499999999999998</v>
      </c>
      <c r="T256" s="223">
        <f>S256*H256</f>
        <v>0.0044999999999999997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4" t="s">
        <v>264</v>
      </c>
      <c r="AT256" s="224" t="s">
        <v>166</v>
      </c>
      <c r="AU256" s="224" t="s">
        <v>83</v>
      </c>
      <c r="AY256" s="17" t="s">
        <v>148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7" t="s">
        <v>81</v>
      </c>
      <c r="BK256" s="225">
        <f>ROUND(I256*H256,2)</f>
        <v>0</v>
      </c>
      <c r="BL256" s="17" t="s">
        <v>264</v>
      </c>
      <c r="BM256" s="224" t="s">
        <v>956</v>
      </c>
    </row>
    <row r="257" s="2" customFormat="1">
      <c r="A257" s="38"/>
      <c r="B257" s="39"/>
      <c r="C257" s="40"/>
      <c r="D257" s="226" t="s">
        <v>160</v>
      </c>
      <c r="E257" s="40"/>
      <c r="F257" s="227" t="s">
        <v>955</v>
      </c>
      <c r="G257" s="40"/>
      <c r="H257" s="40"/>
      <c r="I257" s="228"/>
      <c r="J257" s="40"/>
      <c r="K257" s="40"/>
      <c r="L257" s="44"/>
      <c r="M257" s="229"/>
      <c r="N257" s="230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160</v>
      </c>
      <c r="AU257" s="17" t="s">
        <v>83</v>
      </c>
    </row>
    <row r="258" s="2" customFormat="1">
      <c r="A258" s="38"/>
      <c r="B258" s="39"/>
      <c r="C258" s="40"/>
      <c r="D258" s="240" t="s">
        <v>171</v>
      </c>
      <c r="E258" s="40"/>
      <c r="F258" s="241" t="s">
        <v>957</v>
      </c>
      <c r="G258" s="40"/>
      <c r="H258" s="40"/>
      <c r="I258" s="228"/>
      <c r="J258" s="40"/>
      <c r="K258" s="40"/>
      <c r="L258" s="44"/>
      <c r="M258" s="229"/>
      <c r="N258" s="230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171</v>
      </c>
      <c r="AU258" s="17" t="s">
        <v>83</v>
      </c>
    </row>
    <row r="259" s="2" customFormat="1" ht="16.5" customHeight="1">
      <c r="A259" s="38"/>
      <c r="B259" s="39"/>
      <c r="C259" s="231" t="s">
        <v>460</v>
      </c>
      <c r="D259" s="231" t="s">
        <v>166</v>
      </c>
      <c r="E259" s="232" t="s">
        <v>958</v>
      </c>
      <c r="F259" s="233" t="s">
        <v>959</v>
      </c>
      <c r="G259" s="234" t="s">
        <v>155</v>
      </c>
      <c r="H259" s="235">
        <v>5</v>
      </c>
      <c r="I259" s="236"/>
      <c r="J259" s="237">
        <f>ROUND(I259*H259,2)</f>
        <v>0</v>
      </c>
      <c r="K259" s="233" t="s">
        <v>156</v>
      </c>
      <c r="L259" s="44"/>
      <c r="M259" s="238" t="s">
        <v>19</v>
      </c>
      <c r="N259" s="239" t="s">
        <v>44</v>
      </c>
      <c r="O259" s="84"/>
      <c r="P259" s="222">
        <f>O259*H259</f>
        <v>0</v>
      </c>
      <c r="Q259" s="222">
        <v>0</v>
      </c>
      <c r="R259" s="222">
        <f>Q259*H259</f>
        <v>0</v>
      </c>
      <c r="S259" s="222">
        <v>0.00084999999999999995</v>
      </c>
      <c r="T259" s="223">
        <f>S259*H259</f>
        <v>0.0042499999999999994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4" t="s">
        <v>264</v>
      </c>
      <c r="AT259" s="224" t="s">
        <v>166</v>
      </c>
      <c r="AU259" s="224" t="s">
        <v>83</v>
      </c>
      <c r="AY259" s="17" t="s">
        <v>148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7" t="s">
        <v>81</v>
      </c>
      <c r="BK259" s="225">
        <f>ROUND(I259*H259,2)</f>
        <v>0</v>
      </c>
      <c r="BL259" s="17" t="s">
        <v>264</v>
      </c>
      <c r="BM259" s="224" t="s">
        <v>960</v>
      </c>
    </row>
    <row r="260" s="2" customFormat="1">
      <c r="A260" s="38"/>
      <c r="B260" s="39"/>
      <c r="C260" s="40"/>
      <c r="D260" s="226" t="s">
        <v>160</v>
      </c>
      <c r="E260" s="40"/>
      <c r="F260" s="227" t="s">
        <v>959</v>
      </c>
      <c r="G260" s="40"/>
      <c r="H260" s="40"/>
      <c r="I260" s="228"/>
      <c r="J260" s="40"/>
      <c r="K260" s="40"/>
      <c r="L260" s="44"/>
      <c r="M260" s="229"/>
      <c r="N260" s="230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160</v>
      </c>
      <c r="AU260" s="17" t="s">
        <v>83</v>
      </c>
    </row>
    <row r="261" s="2" customFormat="1">
      <c r="A261" s="38"/>
      <c r="B261" s="39"/>
      <c r="C261" s="40"/>
      <c r="D261" s="240" t="s">
        <v>171</v>
      </c>
      <c r="E261" s="40"/>
      <c r="F261" s="241" t="s">
        <v>961</v>
      </c>
      <c r="G261" s="40"/>
      <c r="H261" s="40"/>
      <c r="I261" s="228"/>
      <c r="J261" s="40"/>
      <c r="K261" s="40"/>
      <c r="L261" s="44"/>
      <c r="M261" s="229"/>
      <c r="N261" s="230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171</v>
      </c>
      <c r="AU261" s="17" t="s">
        <v>83</v>
      </c>
    </row>
    <row r="262" s="2" customFormat="1" ht="16.5" customHeight="1">
      <c r="A262" s="38"/>
      <c r="B262" s="39"/>
      <c r="C262" s="231" t="s">
        <v>465</v>
      </c>
      <c r="D262" s="231" t="s">
        <v>166</v>
      </c>
      <c r="E262" s="232" t="s">
        <v>962</v>
      </c>
      <c r="F262" s="233" t="s">
        <v>963</v>
      </c>
      <c r="G262" s="234" t="s">
        <v>155</v>
      </c>
      <c r="H262" s="235">
        <v>2</v>
      </c>
      <c r="I262" s="236"/>
      <c r="J262" s="237">
        <f>ROUND(I262*H262,2)</f>
        <v>0</v>
      </c>
      <c r="K262" s="233" t="s">
        <v>156</v>
      </c>
      <c r="L262" s="44"/>
      <c r="M262" s="238" t="s">
        <v>19</v>
      </c>
      <c r="N262" s="239" t="s">
        <v>44</v>
      </c>
      <c r="O262" s="84"/>
      <c r="P262" s="222">
        <f>O262*H262</f>
        <v>0</v>
      </c>
      <c r="Q262" s="222">
        <v>0.00024000000000000001</v>
      </c>
      <c r="R262" s="222">
        <f>Q262*H262</f>
        <v>0.00048000000000000001</v>
      </c>
      <c r="S262" s="222">
        <v>0</v>
      </c>
      <c r="T262" s="223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4" t="s">
        <v>264</v>
      </c>
      <c r="AT262" s="224" t="s">
        <v>166</v>
      </c>
      <c r="AU262" s="224" t="s">
        <v>83</v>
      </c>
      <c r="AY262" s="17" t="s">
        <v>148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7" t="s">
        <v>81</v>
      </c>
      <c r="BK262" s="225">
        <f>ROUND(I262*H262,2)</f>
        <v>0</v>
      </c>
      <c r="BL262" s="17" t="s">
        <v>264</v>
      </c>
      <c r="BM262" s="224" t="s">
        <v>964</v>
      </c>
    </row>
    <row r="263" s="2" customFormat="1">
      <c r="A263" s="38"/>
      <c r="B263" s="39"/>
      <c r="C263" s="40"/>
      <c r="D263" s="226" t="s">
        <v>160</v>
      </c>
      <c r="E263" s="40"/>
      <c r="F263" s="227" t="s">
        <v>963</v>
      </c>
      <c r="G263" s="40"/>
      <c r="H263" s="40"/>
      <c r="I263" s="228"/>
      <c r="J263" s="40"/>
      <c r="K263" s="40"/>
      <c r="L263" s="44"/>
      <c r="M263" s="229"/>
      <c r="N263" s="230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160</v>
      </c>
      <c r="AU263" s="17" t="s">
        <v>83</v>
      </c>
    </row>
    <row r="264" s="2" customFormat="1">
      <c r="A264" s="38"/>
      <c r="B264" s="39"/>
      <c r="C264" s="40"/>
      <c r="D264" s="240" t="s">
        <v>171</v>
      </c>
      <c r="E264" s="40"/>
      <c r="F264" s="241" t="s">
        <v>965</v>
      </c>
      <c r="G264" s="40"/>
      <c r="H264" s="40"/>
      <c r="I264" s="228"/>
      <c r="J264" s="40"/>
      <c r="K264" s="40"/>
      <c r="L264" s="44"/>
      <c r="M264" s="229"/>
      <c r="N264" s="230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171</v>
      </c>
      <c r="AU264" s="17" t="s">
        <v>83</v>
      </c>
    </row>
    <row r="265" s="2" customFormat="1" ht="16.5" customHeight="1">
      <c r="A265" s="38"/>
      <c r="B265" s="39"/>
      <c r="C265" s="231" t="s">
        <v>473</v>
      </c>
      <c r="D265" s="231" t="s">
        <v>166</v>
      </c>
      <c r="E265" s="232" t="s">
        <v>966</v>
      </c>
      <c r="F265" s="233" t="s">
        <v>967</v>
      </c>
      <c r="G265" s="234" t="s">
        <v>155</v>
      </c>
      <c r="H265" s="235">
        <v>1</v>
      </c>
      <c r="I265" s="236"/>
      <c r="J265" s="237">
        <f>ROUND(I265*H265,2)</f>
        <v>0</v>
      </c>
      <c r="K265" s="233" t="s">
        <v>19</v>
      </c>
      <c r="L265" s="44"/>
      <c r="M265" s="238" t="s">
        <v>19</v>
      </c>
      <c r="N265" s="239" t="s">
        <v>44</v>
      </c>
      <c r="O265" s="84"/>
      <c r="P265" s="222">
        <f>O265*H265</f>
        <v>0</v>
      </c>
      <c r="Q265" s="222">
        <v>0.00055000000000000003</v>
      </c>
      <c r="R265" s="222">
        <f>Q265*H265</f>
        <v>0.00055000000000000003</v>
      </c>
      <c r="S265" s="222">
        <v>0</v>
      </c>
      <c r="T265" s="223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4" t="s">
        <v>264</v>
      </c>
      <c r="AT265" s="224" t="s">
        <v>166</v>
      </c>
      <c r="AU265" s="224" t="s">
        <v>83</v>
      </c>
      <c r="AY265" s="17" t="s">
        <v>148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7" t="s">
        <v>81</v>
      </c>
      <c r="BK265" s="225">
        <f>ROUND(I265*H265,2)</f>
        <v>0</v>
      </c>
      <c r="BL265" s="17" t="s">
        <v>264</v>
      </c>
      <c r="BM265" s="224" t="s">
        <v>968</v>
      </c>
    </row>
    <row r="266" s="2" customFormat="1">
      <c r="A266" s="38"/>
      <c r="B266" s="39"/>
      <c r="C266" s="40"/>
      <c r="D266" s="226" t="s">
        <v>160</v>
      </c>
      <c r="E266" s="40"/>
      <c r="F266" s="227" t="s">
        <v>967</v>
      </c>
      <c r="G266" s="40"/>
      <c r="H266" s="40"/>
      <c r="I266" s="228"/>
      <c r="J266" s="40"/>
      <c r="K266" s="40"/>
      <c r="L266" s="44"/>
      <c r="M266" s="229"/>
      <c r="N266" s="230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160</v>
      </c>
      <c r="AU266" s="17" t="s">
        <v>83</v>
      </c>
    </row>
    <row r="267" s="2" customFormat="1" ht="16.5" customHeight="1">
      <c r="A267" s="38"/>
      <c r="B267" s="39"/>
      <c r="C267" s="231" t="s">
        <v>479</v>
      </c>
      <c r="D267" s="231" t="s">
        <v>166</v>
      </c>
      <c r="E267" s="232" t="s">
        <v>969</v>
      </c>
      <c r="F267" s="233" t="s">
        <v>970</v>
      </c>
      <c r="G267" s="234" t="s">
        <v>155</v>
      </c>
      <c r="H267" s="235">
        <v>1</v>
      </c>
      <c r="I267" s="236"/>
      <c r="J267" s="237">
        <f>ROUND(I267*H267,2)</f>
        <v>0</v>
      </c>
      <c r="K267" s="233" t="s">
        <v>156</v>
      </c>
      <c r="L267" s="44"/>
      <c r="M267" s="238" t="s">
        <v>19</v>
      </c>
      <c r="N267" s="239" t="s">
        <v>44</v>
      </c>
      <c r="O267" s="84"/>
      <c r="P267" s="222">
        <f>O267*H267</f>
        <v>0</v>
      </c>
      <c r="Q267" s="222">
        <v>0.00027999999999999998</v>
      </c>
      <c r="R267" s="222">
        <f>Q267*H267</f>
        <v>0.00027999999999999998</v>
      </c>
      <c r="S267" s="222">
        <v>0</v>
      </c>
      <c r="T267" s="223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4" t="s">
        <v>264</v>
      </c>
      <c r="AT267" s="224" t="s">
        <v>166</v>
      </c>
      <c r="AU267" s="224" t="s">
        <v>83</v>
      </c>
      <c r="AY267" s="17" t="s">
        <v>148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17" t="s">
        <v>81</v>
      </c>
      <c r="BK267" s="225">
        <f>ROUND(I267*H267,2)</f>
        <v>0</v>
      </c>
      <c r="BL267" s="17" t="s">
        <v>264</v>
      </c>
      <c r="BM267" s="224" t="s">
        <v>971</v>
      </c>
    </row>
    <row r="268" s="2" customFormat="1">
      <c r="A268" s="38"/>
      <c r="B268" s="39"/>
      <c r="C268" s="40"/>
      <c r="D268" s="226" t="s">
        <v>160</v>
      </c>
      <c r="E268" s="40"/>
      <c r="F268" s="227" t="s">
        <v>970</v>
      </c>
      <c r="G268" s="40"/>
      <c r="H268" s="40"/>
      <c r="I268" s="228"/>
      <c r="J268" s="40"/>
      <c r="K268" s="40"/>
      <c r="L268" s="44"/>
      <c r="M268" s="229"/>
      <c r="N268" s="230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160</v>
      </c>
      <c r="AU268" s="17" t="s">
        <v>83</v>
      </c>
    </row>
    <row r="269" s="2" customFormat="1">
      <c r="A269" s="38"/>
      <c r="B269" s="39"/>
      <c r="C269" s="40"/>
      <c r="D269" s="240" t="s">
        <v>171</v>
      </c>
      <c r="E269" s="40"/>
      <c r="F269" s="241" t="s">
        <v>972</v>
      </c>
      <c r="G269" s="40"/>
      <c r="H269" s="40"/>
      <c r="I269" s="228"/>
      <c r="J269" s="40"/>
      <c r="K269" s="40"/>
      <c r="L269" s="44"/>
      <c r="M269" s="229"/>
      <c r="N269" s="230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171</v>
      </c>
      <c r="AU269" s="17" t="s">
        <v>83</v>
      </c>
    </row>
    <row r="270" s="2" customFormat="1" ht="24.15" customHeight="1">
      <c r="A270" s="38"/>
      <c r="B270" s="39"/>
      <c r="C270" s="231" t="s">
        <v>485</v>
      </c>
      <c r="D270" s="231" t="s">
        <v>166</v>
      </c>
      <c r="E270" s="232" t="s">
        <v>973</v>
      </c>
      <c r="F270" s="233" t="s">
        <v>974</v>
      </c>
      <c r="G270" s="234" t="s">
        <v>260</v>
      </c>
      <c r="H270" s="235">
        <v>0.065000000000000002</v>
      </c>
      <c r="I270" s="236"/>
      <c r="J270" s="237">
        <f>ROUND(I270*H270,2)</f>
        <v>0</v>
      </c>
      <c r="K270" s="233" t="s">
        <v>156</v>
      </c>
      <c r="L270" s="44"/>
      <c r="M270" s="238" t="s">
        <v>19</v>
      </c>
      <c r="N270" s="239" t="s">
        <v>44</v>
      </c>
      <c r="O270" s="84"/>
      <c r="P270" s="222">
        <f>O270*H270</f>
        <v>0</v>
      </c>
      <c r="Q270" s="222">
        <v>0</v>
      </c>
      <c r="R270" s="222">
        <f>Q270*H270</f>
        <v>0</v>
      </c>
      <c r="S270" s="222">
        <v>0</v>
      </c>
      <c r="T270" s="223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4" t="s">
        <v>264</v>
      </c>
      <c r="AT270" s="224" t="s">
        <v>166</v>
      </c>
      <c r="AU270" s="224" t="s">
        <v>83</v>
      </c>
      <c r="AY270" s="17" t="s">
        <v>148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7" t="s">
        <v>81</v>
      </c>
      <c r="BK270" s="225">
        <f>ROUND(I270*H270,2)</f>
        <v>0</v>
      </c>
      <c r="BL270" s="17" t="s">
        <v>264</v>
      </c>
      <c r="BM270" s="224" t="s">
        <v>975</v>
      </c>
    </row>
    <row r="271" s="2" customFormat="1">
      <c r="A271" s="38"/>
      <c r="B271" s="39"/>
      <c r="C271" s="40"/>
      <c r="D271" s="226" t="s">
        <v>160</v>
      </c>
      <c r="E271" s="40"/>
      <c r="F271" s="227" t="s">
        <v>974</v>
      </c>
      <c r="G271" s="40"/>
      <c r="H271" s="40"/>
      <c r="I271" s="228"/>
      <c r="J271" s="40"/>
      <c r="K271" s="40"/>
      <c r="L271" s="44"/>
      <c r="M271" s="229"/>
      <c r="N271" s="230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160</v>
      </c>
      <c r="AU271" s="17" t="s">
        <v>83</v>
      </c>
    </row>
    <row r="272" s="2" customFormat="1">
      <c r="A272" s="38"/>
      <c r="B272" s="39"/>
      <c r="C272" s="40"/>
      <c r="D272" s="240" t="s">
        <v>171</v>
      </c>
      <c r="E272" s="40"/>
      <c r="F272" s="241" t="s">
        <v>976</v>
      </c>
      <c r="G272" s="40"/>
      <c r="H272" s="40"/>
      <c r="I272" s="228"/>
      <c r="J272" s="40"/>
      <c r="K272" s="40"/>
      <c r="L272" s="44"/>
      <c r="M272" s="229"/>
      <c r="N272" s="230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171</v>
      </c>
      <c r="AU272" s="17" t="s">
        <v>83</v>
      </c>
    </row>
    <row r="273" s="12" customFormat="1" ht="25.92" customHeight="1">
      <c r="A273" s="12"/>
      <c r="B273" s="196"/>
      <c r="C273" s="197"/>
      <c r="D273" s="198" t="s">
        <v>72</v>
      </c>
      <c r="E273" s="199" t="s">
        <v>719</v>
      </c>
      <c r="F273" s="199" t="s">
        <v>720</v>
      </c>
      <c r="G273" s="197"/>
      <c r="H273" s="197"/>
      <c r="I273" s="200"/>
      <c r="J273" s="201">
        <f>BK273</f>
        <v>0</v>
      </c>
      <c r="K273" s="197"/>
      <c r="L273" s="202"/>
      <c r="M273" s="203"/>
      <c r="N273" s="204"/>
      <c r="O273" s="204"/>
      <c r="P273" s="205">
        <f>SUM(P274:P287)</f>
        <v>0</v>
      </c>
      <c r="Q273" s="204"/>
      <c r="R273" s="205">
        <f>SUM(R274:R287)</f>
        <v>0</v>
      </c>
      <c r="S273" s="204"/>
      <c r="T273" s="206">
        <f>SUM(T274:T287)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07" t="s">
        <v>158</v>
      </c>
      <c r="AT273" s="208" t="s">
        <v>72</v>
      </c>
      <c r="AU273" s="208" t="s">
        <v>73</v>
      </c>
      <c r="AY273" s="207" t="s">
        <v>148</v>
      </c>
      <c r="BK273" s="209">
        <f>SUM(BK274:BK287)</f>
        <v>0</v>
      </c>
    </row>
    <row r="274" s="2" customFormat="1" ht="24.15" customHeight="1">
      <c r="A274" s="38"/>
      <c r="B274" s="39"/>
      <c r="C274" s="231" t="s">
        <v>491</v>
      </c>
      <c r="D274" s="231" t="s">
        <v>166</v>
      </c>
      <c r="E274" s="232" t="s">
        <v>977</v>
      </c>
      <c r="F274" s="233" t="s">
        <v>978</v>
      </c>
      <c r="G274" s="234" t="s">
        <v>724</v>
      </c>
      <c r="H274" s="235">
        <v>16</v>
      </c>
      <c r="I274" s="236"/>
      <c r="J274" s="237">
        <f>ROUND(I274*H274,2)</f>
        <v>0</v>
      </c>
      <c r="K274" s="233" t="s">
        <v>156</v>
      </c>
      <c r="L274" s="44"/>
      <c r="M274" s="238" t="s">
        <v>19</v>
      </c>
      <c r="N274" s="239" t="s">
        <v>44</v>
      </c>
      <c r="O274" s="84"/>
      <c r="P274" s="222">
        <f>O274*H274</f>
        <v>0</v>
      </c>
      <c r="Q274" s="222">
        <v>0</v>
      </c>
      <c r="R274" s="222">
        <f>Q274*H274</f>
        <v>0</v>
      </c>
      <c r="S274" s="222">
        <v>0</v>
      </c>
      <c r="T274" s="223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4" t="s">
        <v>393</v>
      </c>
      <c r="AT274" s="224" t="s">
        <v>166</v>
      </c>
      <c r="AU274" s="224" t="s">
        <v>81</v>
      </c>
      <c r="AY274" s="17" t="s">
        <v>148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17" t="s">
        <v>81</v>
      </c>
      <c r="BK274" s="225">
        <f>ROUND(I274*H274,2)</f>
        <v>0</v>
      </c>
      <c r="BL274" s="17" t="s">
        <v>393</v>
      </c>
      <c r="BM274" s="224" t="s">
        <v>979</v>
      </c>
    </row>
    <row r="275" s="2" customFormat="1">
      <c r="A275" s="38"/>
      <c r="B275" s="39"/>
      <c r="C275" s="40"/>
      <c r="D275" s="226" t="s">
        <v>160</v>
      </c>
      <c r="E275" s="40"/>
      <c r="F275" s="227" t="s">
        <v>980</v>
      </c>
      <c r="G275" s="40"/>
      <c r="H275" s="40"/>
      <c r="I275" s="228"/>
      <c r="J275" s="40"/>
      <c r="K275" s="40"/>
      <c r="L275" s="44"/>
      <c r="M275" s="229"/>
      <c r="N275" s="230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160</v>
      </c>
      <c r="AU275" s="17" t="s">
        <v>81</v>
      </c>
    </row>
    <row r="276" s="2" customFormat="1">
      <c r="A276" s="38"/>
      <c r="B276" s="39"/>
      <c r="C276" s="40"/>
      <c r="D276" s="240" t="s">
        <v>171</v>
      </c>
      <c r="E276" s="40"/>
      <c r="F276" s="241" t="s">
        <v>981</v>
      </c>
      <c r="G276" s="40"/>
      <c r="H276" s="40"/>
      <c r="I276" s="228"/>
      <c r="J276" s="40"/>
      <c r="K276" s="40"/>
      <c r="L276" s="44"/>
      <c r="M276" s="229"/>
      <c r="N276" s="230"/>
      <c r="O276" s="84"/>
      <c r="P276" s="84"/>
      <c r="Q276" s="84"/>
      <c r="R276" s="84"/>
      <c r="S276" s="84"/>
      <c r="T276" s="85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171</v>
      </c>
      <c r="AU276" s="17" t="s">
        <v>81</v>
      </c>
    </row>
    <row r="277" s="13" customFormat="1">
      <c r="A277" s="13"/>
      <c r="B277" s="242"/>
      <c r="C277" s="243"/>
      <c r="D277" s="226" t="s">
        <v>204</v>
      </c>
      <c r="E277" s="244" t="s">
        <v>19</v>
      </c>
      <c r="F277" s="245" t="s">
        <v>982</v>
      </c>
      <c r="G277" s="243"/>
      <c r="H277" s="246">
        <v>16</v>
      </c>
      <c r="I277" s="247"/>
      <c r="J277" s="243"/>
      <c r="K277" s="243"/>
      <c r="L277" s="248"/>
      <c r="M277" s="249"/>
      <c r="N277" s="250"/>
      <c r="O277" s="250"/>
      <c r="P277" s="250"/>
      <c r="Q277" s="250"/>
      <c r="R277" s="250"/>
      <c r="S277" s="250"/>
      <c r="T277" s="25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2" t="s">
        <v>204</v>
      </c>
      <c r="AU277" s="252" t="s">
        <v>81</v>
      </c>
      <c r="AV277" s="13" t="s">
        <v>83</v>
      </c>
      <c r="AW277" s="13" t="s">
        <v>33</v>
      </c>
      <c r="AX277" s="13" t="s">
        <v>81</v>
      </c>
      <c r="AY277" s="252" t="s">
        <v>148</v>
      </c>
    </row>
    <row r="278" s="2" customFormat="1" ht="44.25" customHeight="1">
      <c r="A278" s="38"/>
      <c r="B278" s="39"/>
      <c r="C278" s="231" t="s">
        <v>497</v>
      </c>
      <c r="D278" s="231" t="s">
        <v>166</v>
      </c>
      <c r="E278" s="232" t="s">
        <v>729</v>
      </c>
      <c r="F278" s="233" t="s">
        <v>983</v>
      </c>
      <c r="G278" s="234" t="s">
        <v>724</v>
      </c>
      <c r="H278" s="235">
        <v>16</v>
      </c>
      <c r="I278" s="236"/>
      <c r="J278" s="237">
        <f>ROUND(I278*H278,2)</f>
        <v>0</v>
      </c>
      <c r="K278" s="233" t="s">
        <v>156</v>
      </c>
      <c r="L278" s="44"/>
      <c r="M278" s="238" t="s">
        <v>19</v>
      </c>
      <c r="N278" s="239" t="s">
        <v>44</v>
      </c>
      <c r="O278" s="84"/>
      <c r="P278" s="222">
        <f>O278*H278</f>
        <v>0</v>
      </c>
      <c r="Q278" s="222">
        <v>0</v>
      </c>
      <c r="R278" s="222">
        <f>Q278*H278</f>
        <v>0</v>
      </c>
      <c r="S278" s="222">
        <v>0</v>
      </c>
      <c r="T278" s="223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4" t="s">
        <v>393</v>
      </c>
      <c r="AT278" s="224" t="s">
        <v>166</v>
      </c>
      <c r="AU278" s="224" t="s">
        <v>81</v>
      </c>
      <c r="AY278" s="17" t="s">
        <v>148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17" t="s">
        <v>81</v>
      </c>
      <c r="BK278" s="225">
        <f>ROUND(I278*H278,2)</f>
        <v>0</v>
      </c>
      <c r="BL278" s="17" t="s">
        <v>393</v>
      </c>
      <c r="BM278" s="224" t="s">
        <v>984</v>
      </c>
    </row>
    <row r="279" s="2" customFormat="1">
      <c r="A279" s="38"/>
      <c r="B279" s="39"/>
      <c r="C279" s="40"/>
      <c r="D279" s="226" t="s">
        <v>160</v>
      </c>
      <c r="E279" s="40"/>
      <c r="F279" s="227" t="s">
        <v>985</v>
      </c>
      <c r="G279" s="40"/>
      <c r="H279" s="40"/>
      <c r="I279" s="228"/>
      <c r="J279" s="40"/>
      <c r="K279" s="40"/>
      <c r="L279" s="44"/>
      <c r="M279" s="229"/>
      <c r="N279" s="230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160</v>
      </c>
      <c r="AU279" s="17" t="s">
        <v>81</v>
      </c>
    </row>
    <row r="280" s="2" customFormat="1">
      <c r="A280" s="38"/>
      <c r="B280" s="39"/>
      <c r="C280" s="40"/>
      <c r="D280" s="240" t="s">
        <v>171</v>
      </c>
      <c r="E280" s="40"/>
      <c r="F280" s="241" t="s">
        <v>733</v>
      </c>
      <c r="G280" s="40"/>
      <c r="H280" s="40"/>
      <c r="I280" s="228"/>
      <c r="J280" s="40"/>
      <c r="K280" s="40"/>
      <c r="L280" s="44"/>
      <c r="M280" s="229"/>
      <c r="N280" s="230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171</v>
      </c>
      <c r="AU280" s="17" t="s">
        <v>81</v>
      </c>
    </row>
    <row r="281" s="13" customFormat="1">
      <c r="A281" s="13"/>
      <c r="B281" s="242"/>
      <c r="C281" s="243"/>
      <c r="D281" s="226" t="s">
        <v>204</v>
      </c>
      <c r="E281" s="244" t="s">
        <v>19</v>
      </c>
      <c r="F281" s="245" t="s">
        <v>982</v>
      </c>
      <c r="G281" s="243"/>
      <c r="H281" s="246">
        <v>16</v>
      </c>
      <c r="I281" s="247"/>
      <c r="J281" s="243"/>
      <c r="K281" s="243"/>
      <c r="L281" s="248"/>
      <c r="M281" s="249"/>
      <c r="N281" s="250"/>
      <c r="O281" s="250"/>
      <c r="P281" s="250"/>
      <c r="Q281" s="250"/>
      <c r="R281" s="250"/>
      <c r="S281" s="250"/>
      <c r="T281" s="25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2" t="s">
        <v>204</v>
      </c>
      <c r="AU281" s="252" t="s">
        <v>81</v>
      </c>
      <c r="AV281" s="13" t="s">
        <v>83</v>
      </c>
      <c r="AW281" s="13" t="s">
        <v>33</v>
      </c>
      <c r="AX281" s="13" t="s">
        <v>73</v>
      </c>
      <c r="AY281" s="252" t="s">
        <v>148</v>
      </c>
    </row>
    <row r="282" s="14" customFormat="1">
      <c r="A282" s="14"/>
      <c r="B282" s="258"/>
      <c r="C282" s="259"/>
      <c r="D282" s="226" t="s">
        <v>204</v>
      </c>
      <c r="E282" s="260" t="s">
        <v>19</v>
      </c>
      <c r="F282" s="261" t="s">
        <v>795</v>
      </c>
      <c r="G282" s="259"/>
      <c r="H282" s="262">
        <v>16</v>
      </c>
      <c r="I282" s="263"/>
      <c r="J282" s="259"/>
      <c r="K282" s="259"/>
      <c r="L282" s="264"/>
      <c r="M282" s="265"/>
      <c r="N282" s="266"/>
      <c r="O282" s="266"/>
      <c r="P282" s="266"/>
      <c r="Q282" s="266"/>
      <c r="R282" s="266"/>
      <c r="S282" s="266"/>
      <c r="T282" s="26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8" t="s">
        <v>204</v>
      </c>
      <c r="AU282" s="268" t="s">
        <v>81</v>
      </c>
      <c r="AV282" s="14" t="s">
        <v>158</v>
      </c>
      <c r="AW282" s="14" t="s">
        <v>33</v>
      </c>
      <c r="AX282" s="14" t="s">
        <v>81</v>
      </c>
      <c r="AY282" s="268" t="s">
        <v>148</v>
      </c>
    </row>
    <row r="283" s="2" customFormat="1" ht="33" customHeight="1">
      <c r="A283" s="38"/>
      <c r="B283" s="39"/>
      <c r="C283" s="231" t="s">
        <v>986</v>
      </c>
      <c r="D283" s="231" t="s">
        <v>166</v>
      </c>
      <c r="E283" s="232" t="s">
        <v>987</v>
      </c>
      <c r="F283" s="233" t="s">
        <v>988</v>
      </c>
      <c r="G283" s="234" t="s">
        <v>724</v>
      </c>
      <c r="H283" s="235">
        <v>16</v>
      </c>
      <c r="I283" s="236"/>
      <c r="J283" s="237">
        <f>ROUND(I283*H283,2)</f>
        <v>0</v>
      </c>
      <c r="K283" s="233" t="s">
        <v>156</v>
      </c>
      <c r="L283" s="44"/>
      <c r="M283" s="238" t="s">
        <v>19</v>
      </c>
      <c r="N283" s="239" t="s">
        <v>44</v>
      </c>
      <c r="O283" s="84"/>
      <c r="P283" s="222">
        <f>O283*H283</f>
        <v>0</v>
      </c>
      <c r="Q283" s="222">
        <v>0</v>
      </c>
      <c r="R283" s="222">
        <f>Q283*H283</f>
        <v>0</v>
      </c>
      <c r="S283" s="222">
        <v>0</v>
      </c>
      <c r="T283" s="223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4" t="s">
        <v>393</v>
      </c>
      <c r="AT283" s="224" t="s">
        <v>166</v>
      </c>
      <c r="AU283" s="224" t="s">
        <v>81</v>
      </c>
      <c r="AY283" s="17" t="s">
        <v>148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7" t="s">
        <v>81</v>
      </c>
      <c r="BK283" s="225">
        <f>ROUND(I283*H283,2)</f>
        <v>0</v>
      </c>
      <c r="BL283" s="17" t="s">
        <v>393</v>
      </c>
      <c r="BM283" s="224" t="s">
        <v>989</v>
      </c>
    </row>
    <row r="284" s="2" customFormat="1">
      <c r="A284" s="38"/>
      <c r="B284" s="39"/>
      <c r="C284" s="40"/>
      <c r="D284" s="226" t="s">
        <v>160</v>
      </c>
      <c r="E284" s="40"/>
      <c r="F284" s="227" t="s">
        <v>990</v>
      </c>
      <c r="G284" s="40"/>
      <c r="H284" s="40"/>
      <c r="I284" s="228"/>
      <c r="J284" s="40"/>
      <c r="K284" s="40"/>
      <c r="L284" s="44"/>
      <c r="M284" s="229"/>
      <c r="N284" s="230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160</v>
      </c>
      <c r="AU284" s="17" t="s">
        <v>81</v>
      </c>
    </row>
    <row r="285" s="2" customFormat="1">
      <c r="A285" s="38"/>
      <c r="B285" s="39"/>
      <c r="C285" s="40"/>
      <c r="D285" s="240" t="s">
        <v>171</v>
      </c>
      <c r="E285" s="40"/>
      <c r="F285" s="241" t="s">
        <v>991</v>
      </c>
      <c r="G285" s="40"/>
      <c r="H285" s="40"/>
      <c r="I285" s="228"/>
      <c r="J285" s="40"/>
      <c r="K285" s="40"/>
      <c r="L285" s="44"/>
      <c r="M285" s="229"/>
      <c r="N285" s="230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171</v>
      </c>
      <c r="AU285" s="17" t="s">
        <v>81</v>
      </c>
    </row>
    <row r="286" s="13" customFormat="1">
      <c r="A286" s="13"/>
      <c r="B286" s="242"/>
      <c r="C286" s="243"/>
      <c r="D286" s="226" t="s">
        <v>204</v>
      </c>
      <c r="E286" s="244" t="s">
        <v>19</v>
      </c>
      <c r="F286" s="245" t="s">
        <v>982</v>
      </c>
      <c r="G286" s="243"/>
      <c r="H286" s="246">
        <v>16</v>
      </c>
      <c r="I286" s="247"/>
      <c r="J286" s="243"/>
      <c r="K286" s="243"/>
      <c r="L286" s="248"/>
      <c r="M286" s="249"/>
      <c r="N286" s="250"/>
      <c r="O286" s="250"/>
      <c r="P286" s="250"/>
      <c r="Q286" s="250"/>
      <c r="R286" s="250"/>
      <c r="S286" s="250"/>
      <c r="T286" s="25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2" t="s">
        <v>204</v>
      </c>
      <c r="AU286" s="252" t="s">
        <v>81</v>
      </c>
      <c r="AV286" s="13" t="s">
        <v>83</v>
      </c>
      <c r="AW286" s="13" t="s">
        <v>33</v>
      </c>
      <c r="AX286" s="13" t="s">
        <v>73</v>
      </c>
      <c r="AY286" s="252" t="s">
        <v>148</v>
      </c>
    </row>
    <row r="287" s="14" customFormat="1">
      <c r="A287" s="14"/>
      <c r="B287" s="258"/>
      <c r="C287" s="259"/>
      <c r="D287" s="226" t="s">
        <v>204</v>
      </c>
      <c r="E287" s="260" t="s">
        <v>19</v>
      </c>
      <c r="F287" s="261" t="s">
        <v>795</v>
      </c>
      <c r="G287" s="259"/>
      <c r="H287" s="262">
        <v>16</v>
      </c>
      <c r="I287" s="263"/>
      <c r="J287" s="259"/>
      <c r="K287" s="259"/>
      <c r="L287" s="264"/>
      <c r="M287" s="269"/>
      <c r="N287" s="270"/>
      <c r="O287" s="270"/>
      <c r="P287" s="270"/>
      <c r="Q287" s="270"/>
      <c r="R287" s="270"/>
      <c r="S287" s="270"/>
      <c r="T287" s="271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8" t="s">
        <v>204</v>
      </c>
      <c r="AU287" s="268" t="s">
        <v>81</v>
      </c>
      <c r="AV287" s="14" t="s">
        <v>158</v>
      </c>
      <c r="AW287" s="14" t="s">
        <v>33</v>
      </c>
      <c r="AX287" s="14" t="s">
        <v>81</v>
      </c>
      <c r="AY287" s="268" t="s">
        <v>148</v>
      </c>
    </row>
    <row r="288" s="2" customFormat="1" ht="6.96" customHeight="1">
      <c r="A288" s="38"/>
      <c r="B288" s="59"/>
      <c r="C288" s="60"/>
      <c r="D288" s="60"/>
      <c r="E288" s="60"/>
      <c r="F288" s="60"/>
      <c r="G288" s="60"/>
      <c r="H288" s="60"/>
      <c r="I288" s="60"/>
      <c r="J288" s="60"/>
      <c r="K288" s="60"/>
      <c r="L288" s="44"/>
      <c r="M288" s="38"/>
      <c r="O288" s="38"/>
      <c r="P288" s="38"/>
      <c r="Q288" s="38"/>
      <c r="R288" s="38"/>
      <c r="S288" s="38"/>
      <c r="T288" s="38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</row>
  </sheetData>
  <sheetProtection sheet="1" autoFilter="0" formatColumns="0" formatRows="0" objects="1" scenarios="1" spinCount="100000" saltValue="aCWSqPtuQ49r1gr4WoJochVmy0MVcUW+ruFf37xV67wDvF1La2HA8WY/XU1K+VoPAdCkT+sP9yJE+GnFEghx+Q==" hashValue="XTYNxifgwmhfnKxaO6W7HDqUPK6HEeLuoCmuGyWrDczRz2GWtaKhx2rNyeOopw6LZ8bumnu7ytX3kbzR1O57eQ==" algorithmName="SHA-512" password="CC35"/>
  <autoFilter ref="C89:K28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5" r:id="rId1" display="https://podminky.urs.cz/item/CS_URS_2023_01/721171803"/>
    <hyperlink ref="F98" r:id="rId2" display="https://podminky.urs.cz/item/CS_URS_2023_01/721171808"/>
    <hyperlink ref="F101" r:id="rId3" display="https://podminky.urs.cz/item/CS_URS_2023_01/721171905"/>
    <hyperlink ref="F104" r:id="rId4" display="https://podminky.urs.cz/item/CS_URS_2023_01/721174041"/>
    <hyperlink ref="F107" r:id="rId5" display="https://podminky.urs.cz/item/CS_URS_2023_01/721174042"/>
    <hyperlink ref="F110" r:id="rId6" display="https://podminky.urs.cz/item/CS_URS_2023_01/721174043"/>
    <hyperlink ref="F113" r:id="rId7" display="https://podminky.urs.cz/item/CS_URS_2023_01/721174045"/>
    <hyperlink ref="F116" r:id="rId8" display="https://podminky.urs.cz/item/CS_URS_2023_01/721194103"/>
    <hyperlink ref="F119" r:id="rId9" display="https://podminky.urs.cz/item/CS_URS_2023_01/721194104"/>
    <hyperlink ref="F122" r:id="rId10" display="https://podminky.urs.cz/item/CS_URS_2023_01/721194105"/>
    <hyperlink ref="F125" r:id="rId11" display="https://podminky.urs.cz/item/CS_URS_2023_01/721194109"/>
    <hyperlink ref="F128" r:id="rId12" display="https://podminky.urs.cz/item/CS_URS_2023_01/721290111"/>
    <hyperlink ref="F133" r:id="rId13" display="https://podminky.urs.cz/item/CS_URS_2023_01/998721102"/>
    <hyperlink ref="F137" r:id="rId14" display="https://podminky.urs.cz/item/CS_URS_2023_01/722170801"/>
    <hyperlink ref="F143" r:id="rId15" display="https://podminky.urs.cz/item/CS_URS_2023_01/722171913"/>
    <hyperlink ref="F146" r:id="rId16" display="https://podminky.urs.cz/item/CS_URS_2023_01/722173913"/>
    <hyperlink ref="F149" r:id="rId17" display="https://podminky.urs.cz/item/CS_URS_2023_01/722174022"/>
    <hyperlink ref="F155" r:id="rId18" display="https://podminky.urs.cz/item/CS_URS_2023_01/722174023"/>
    <hyperlink ref="F160" r:id="rId19" display="https://podminky.urs.cz/item/CS_URS_2023_01/722179191"/>
    <hyperlink ref="F163" r:id="rId20" display="https://podminky.urs.cz/item/CS_URS_2023_01/722179192"/>
    <hyperlink ref="F166" r:id="rId21" display="https://podminky.urs.cz/item/CS_URS_2023_01/722181221"/>
    <hyperlink ref="F169" r:id="rId22" display="https://podminky.urs.cz/item/CS_URS_2023_01/722181222"/>
    <hyperlink ref="F172" r:id="rId23" display="https://podminky.urs.cz/item/CS_URS_2023_01/722181241"/>
    <hyperlink ref="F175" r:id="rId24" display="https://podminky.urs.cz/item/CS_URS_2023_01/722181242"/>
    <hyperlink ref="F178" r:id="rId25" display="https://podminky.urs.cz/item/CS_URS_2023_01/722182011"/>
    <hyperlink ref="F181" r:id="rId26" display="https://podminky.urs.cz/item/CS_URS_2023_01/722182012"/>
    <hyperlink ref="F184" r:id="rId27" display="https://podminky.urs.cz/item/CS_URS_2023_01/722190401"/>
    <hyperlink ref="F187" r:id="rId28" display="https://podminky.urs.cz/item/CS_URS_2023_01/722190901"/>
    <hyperlink ref="F190" r:id="rId29" display="https://podminky.urs.cz/item/CS_URS_2023_01/722220111"/>
    <hyperlink ref="F193" r:id="rId30" display="https://podminky.urs.cz/item/CS_URS_2023_01/722220121"/>
    <hyperlink ref="F196" r:id="rId31" display="https://podminky.urs.cz/item/CS_URS_2023_01/722220861"/>
    <hyperlink ref="F199" r:id="rId32" display="https://podminky.urs.cz/item/CS_URS_2023_01/722232043"/>
    <hyperlink ref="F202" r:id="rId33" display="https://podminky.urs.cz/item/CS_URS_2023_01/722290226"/>
    <hyperlink ref="F207" r:id="rId34" display="https://podminky.urs.cz/item/CS_URS_2023_01/722290234"/>
    <hyperlink ref="F212" r:id="rId35" display="https://podminky.urs.cz/item/CS_URS_2023_01/998722102"/>
    <hyperlink ref="F216" r:id="rId36" display="https://podminky.urs.cz/item/CS_URS_2023_01/725110811"/>
    <hyperlink ref="F219" r:id="rId37" display="https://podminky.urs.cz/item/CS_URS_2023_01/725210821"/>
    <hyperlink ref="F222" r:id="rId38" display="https://podminky.urs.cz/item/CS_URS_2023_01/725211603"/>
    <hyperlink ref="F225" r:id="rId39" display="https://podminky.urs.cz/item/CS_URS_2023_01/725240811"/>
    <hyperlink ref="F228" r:id="rId40" display="https://podminky.urs.cz/item/CS_URS_2023_01/725310823"/>
    <hyperlink ref="F231" r:id="rId41" display="https://podminky.urs.cz/item/CS_URS_2023_01/725311121"/>
    <hyperlink ref="F234" r:id="rId42" display="https://podminky.urs.cz/item/CS_URS_2023_01/725331111"/>
    <hyperlink ref="F237" r:id="rId43" display="https://podminky.urs.cz/item/CS_URS_2023_01/725810811"/>
    <hyperlink ref="F240" r:id="rId44" display="https://podminky.urs.cz/item/CS_URS_2023_01/725813111"/>
    <hyperlink ref="F243" r:id="rId45" display="https://podminky.urs.cz/item/CS_URS_2023_01/725813112"/>
    <hyperlink ref="F246" r:id="rId46" display="https://podminky.urs.cz/item/CS_URS_2023_01/725820801"/>
    <hyperlink ref="F249" r:id="rId47" display="https://podminky.urs.cz/item/CS_URS_2023_01/725821325"/>
    <hyperlink ref="F252" r:id="rId48" display="https://podminky.urs.cz/item/CS_URS_2023_01/725822611"/>
    <hyperlink ref="F255" r:id="rId49" display="https://podminky.urs.cz/item/CS_URS_2023_01/725831311"/>
    <hyperlink ref="F258" r:id="rId50" display="https://podminky.urs.cz/item/CS_URS_2023_01/725840850"/>
    <hyperlink ref="F261" r:id="rId51" display="https://podminky.urs.cz/item/CS_URS_2023_01/725860811"/>
    <hyperlink ref="F264" r:id="rId52" display="https://podminky.urs.cz/item/CS_URS_2023_01/725861102"/>
    <hyperlink ref="F269" r:id="rId53" display="https://podminky.urs.cz/item/CS_URS_2023_01/725862103"/>
    <hyperlink ref="F272" r:id="rId54" display="https://podminky.urs.cz/item/CS_URS_2023_01/998725102"/>
    <hyperlink ref="F276" r:id="rId55" display="https://podminky.urs.cz/item/CS_URS_2023_01/HZS2211"/>
    <hyperlink ref="F280" r:id="rId56" display="https://podminky.urs.cz/item/CS_URS_2023_01/HZS2491"/>
    <hyperlink ref="F285" r:id="rId57" display="https://podminky.urs.cz/item/CS_URS_2023_01/HZS249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83</v>
      </c>
    </row>
    <row r="4" s="1" customFormat="1" ht="24.96" customHeight="1">
      <c r="B4" s="20"/>
      <c r="D4" s="140" t="s">
        <v>111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Rozšíření jednotky poanesteziologické péče na operačních sálech</v>
      </c>
      <c r="F7" s="142"/>
      <c r="G7" s="142"/>
      <c r="H7" s="142"/>
      <c r="L7" s="20"/>
    </row>
    <row r="8" s="1" customFormat="1" ht="12" customHeight="1">
      <c r="B8" s="20"/>
      <c r="D8" s="142" t="s">
        <v>112</v>
      </c>
      <c r="L8" s="20"/>
    </row>
    <row r="9" s="2" customFormat="1" ht="16.5" customHeight="1">
      <c r="A9" s="38"/>
      <c r="B9" s="44"/>
      <c r="C9" s="38"/>
      <c r="D9" s="38"/>
      <c r="E9" s="143" t="s">
        <v>734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735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992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737</v>
      </c>
      <c r="G14" s="38"/>
      <c r="H14" s="38"/>
      <c r="I14" s="142" t="s">
        <v>23</v>
      </c>
      <c r="J14" s="146" t="str">
        <f>'Rekapitulace stavby'!AN8</f>
        <v>12. 5. 2023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27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738</v>
      </c>
      <c r="F17" s="38"/>
      <c r="G17" s="38"/>
      <c r="H17" s="38"/>
      <c r="I17" s="142" t="s">
        <v>28</v>
      </c>
      <c r="J17" s="133" t="s">
        <v>739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35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36</v>
      </c>
      <c r="F23" s="38"/>
      <c r="G23" s="38"/>
      <c r="H23" s="38"/>
      <c r="I23" s="142" t="s">
        <v>28</v>
      </c>
      <c r="J23" s="133" t="s">
        <v>740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35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36</v>
      </c>
      <c r="F26" s="38"/>
      <c r="G26" s="38"/>
      <c r="H26" s="38"/>
      <c r="I26" s="142" t="s">
        <v>28</v>
      </c>
      <c r="J26" s="133" t="s">
        <v>740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37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47.25" customHeight="1">
      <c r="A29" s="147"/>
      <c r="B29" s="148"/>
      <c r="C29" s="147"/>
      <c r="D29" s="147"/>
      <c r="E29" s="149" t="s">
        <v>38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39</v>
      </c>
      <c r="E32" s="38"/>
      <c r="F32" s="38"/>
      <c r="G32" s="38"/>
      <c r="H32" s="38"/>
      <c r="I32" s="38"/>
      <c r="J32" s="153">
        <f>ROUND(J91,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41</v>
      </c>
      <c r="G34" s="38"/>
      <c r="H34" s="38"/>
      <c r="I34" s="154" t="s">
        <v>40</v>
      </c>
      <c r="J34" s="154" t="s">
        <v>42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43</v>
      </c>
      <c r="E35" s="142" t="s">
        <v>44</v>
      </c>
      <c r="F35" s="156">
        <f>ROUND((SUM(BE91:BE216)),  2)</f>
        <v>0</v>
      </c>
      <c r="G35" s="38"/>
      <c r="H35" s="38"/>
      <c r="I35" s="157">
        <v>0.20999999999999999</v>
      </c>
      <c r="J35" s="156">
        <f>ROUND(((SUM(BE91:BE216))*I35),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45</v>
      </c>
      <c r="F36" s="156">
        <f>ROUND((SUM(BF91:BF216)),  2)</f>
        <v>0</v>
      </c>
      <c r="G36" s="38"/>
      <c r="H36" s="38"/>
      <c r="I36" s="157">
        <v>0.14999999999999999</v>
      </c>
      <c r="J36" s="156">
        <f>ROUND(((SUM(BF91:BF216))*I36),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56">
        <f>ROUND((SUM(BG91:BG216)),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47</v>
      </c>
      <c r="F38" s="156">
        <f>ROUND((SUM(BH91:BH216)),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48</v>
      </c>
      <c r="F39" s="156">
        <f>ROUND((SUM(BI91:BI216)),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114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Rozšíření jednotky poanesteziologické péče na operačních sálech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112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734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735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02.2 - ÚT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parc.č. 2221, k.ú. Havířov - Město</v>
      </c>
      <c r="G56" s="40"/>
      <c r="H56" s="40"/>
      <c r="I56" s="32" t="s">
        <v>23</v>
      </c>
      <c r="J56" s="72" t="str">
        <f>IF(J14="","",J14)</f>
        <v>12. 5. 2023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Nemocnice Havířov p.o.</v>
      </c>
      <c r="G58" s="40"/>
      <c r="H58" s="40"/>
      <c r="I58" s="32" t="s">
        <v>31</v>
      </c>
      <c r="J58" s="36" t="str">
        <f>E23</f>
        <v>Amun Pro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Amun Pro s.r.o.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115</v>
      </c>
      <c r="D61" s="171"/>
      <c r="E61" s="171"/>
      <c r="F61" s="171"/>
      <c r="G61" s="171"/>
      <c r="H61" s="171"/>
      <c r="I61" s="171"/>
      <c r="J61" s="172" t="s">
        <v>116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71</v>
      </c>
      <c r="D63" s="40"/>
      <c r="E63" s="40"/>
      <c r="F63" s="40"/>
      <c r="G63" s="40"/>
      <c r="H63" s="40"/>
      <c r="I63" s="40"/>
      <c r="J63" s="102">
        <f>J91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117</v>
      </c>
    </row>
    <row r="64" s="9" customFormat="1" ht="24.96" customHeight="1">
      <c r="A64" s="9"/>
      <c r="B64" s="174"/>
      <c r="C64" s="175"/>
      <c r="D64" s="176" t="s">
        <v>123</v>
      </c>
      <c r="E64" s="177"/>
      <c r="F64" s="177"/>
      <c r="G64" s="177"/>
      <c r="H64" s="177"/>
      <c r="I64" s="177"/>
      <c r="J64" s="178">
        <f>J92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993</v>
      </c>
      <c r="E65" s="182"/>
      <c r="F65" s="182"/>
      <c r="G65" s="182"/>
      <c r="H65" s="182"/>
      <c r="I65" s="182"/>
      <c r="J65" s="183">
        <f>J93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994</v>
      </c>
      <c r="E66" s="182"/>
      <c r="F66" s="182"/>
      <c r="G66" s="182"/>
      <c r="H66" s="182"/>
      <c r="I66" s="182"/>
      <c r="J66" s="183">
        <f>J112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995</v>
      </c>
      <c r="E67" s="182"/>
      <c r="F67" s="182"/>
      <c r="G67" s="182"/>
      <c r="H67" s="182"/>
      <c r="I67" s="182"/>
      <c r="J67" s="183">
        <f>J135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129</v>
      </c>
      <c r="E68" s="182"/>
      <c r="F68" s="182"/>
      <c r="G68" s="182"/>
      <c r="H68" s="182"/>
      <c r="I68" s="182"/>
      <c r="J68" s="183">
        <f>J176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4"/>
      <c r="C69" s="175"/>
      <c r="D69" s="176" t="s">
        <v>132</v>
      </c>
      <c r="E69" s="177"/>
      <c r="F69" s="177"/>
      <c r="G69" s="177"/>
      <c r="H69" s="177"/>
      <c r="I69" s="177"/>
      <c r="J69" s="178">
        <f>J201</f>
        <v>0</v>
      </c>
      <c r="K69" s="175"/>
      <c r="L69" s="17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133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9" t="str">
        <f>E7</f>
        <v>Rozšíření jednotky poanesteziologické péče na operačních sálech</v>
      </c>
      <c r="F79" s="32"/>
      <c r="G79" s="32"/>
      <c r="H79" s="32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" customFormat="1" ht="12" customHeight="1">
      <c r="B80" s="21"/>
      <c r="C80" s="32" t="s">
        <v>112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69" t="s">
        <v>734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735</v>
      </c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 t="str">
        <f>E11</f>
        <v>02.2 - ÚT</v>
      </c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F14</f>
        <v>parc.č. 2221, k.ú. Havířov - Město</v>
      </c>
      <c r="G85" s="40"/>
      <c r="H85" s="40"/>
      <c r="I85" s="32" t="s">
        <v>23</v>
      </c>
      <c r="J85" s="72" t="str">
        <f>IF(J14="","",J14)</f>
        <v>12. 5. 2023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25</v>
      </c>
      <c r="D87" s="40"/>
      <c r="E87" s="40"/>
      <c r="F87" s="27" t="str">
        <f>E17</f>
        <v>Nemocnice Havířov p.o.</v>
      </c>
      <c r="G87" s="40"/>
      <c r="H87" s="40"/>
      <c r="I87" s="32" t="s">
        <v>31</v>
      </c>
      <c r="J87" s="36" t="str">
        <f>E23</f>
        <v>Amun Pro s.r.o.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29</v>
      </c>
      <c r="D88" s="40"/>
      <c r="E88" s="40"/>
      <c r="F88" s="27" t="str">
        <f>IF(E20="","",E20)</f>
        <v>Vyplň údaj</v>
      </c>
      <c r="G88" s="40"/>
      <c r="H88" s="40"/>
      <c r="I88" s="32" t="s">
        <v>34</v>
      </c>
      <c r="J88" s="36" t="str">
        <f>E26</f>
        <v>Amun Pro s.r.o.</v>
      </c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85"/>
      <c r="B90" s="186"/>
      <c r="C90" s="187" t="s">
        <v>134</v>
      </c>
      <c r="D90" s="188" t="s">
        <v>58</v>
      </c>
      <c r="E90" s="188" t="s">
        <v>54</v>
      </c>
      <c r="F90" s="188" t="s">
        <v>55</v>
      </c>
      <c r="G90" s="188" t="s">
        <v>135</v>
      </c>
      <c r="H90" s="188" t="s">
        <v>136</v>
      </c>
      <c r="I90" s="188" t="s">
        <v>137</v>
      </c>
      <c r="J90" s="188" t="s">
        <v>116</v>
      </c>
      <c r="K90" s="189" t="s">
        <v>138</v>
      </c>
      <c r="L90" s="190"/>
      <c r="M90" s="92" t="s">
        <v>19</v>
      </c>
      <c r="N90" s="93" t="s">
        <v>43</v>
      </c>
      <c r="O90" s="93" t="s">
        <v>139</v>
      </c>
      <c r="P90" s="93" t="s">
        <v>140</v>
      </c>
      <c r="Q90" s="93" t="s">
        <v>141</v>
      </c>
      <c r="R90" s="93" t="s">
        <v>142</v>
      </c>
      <c r="S90" s="93" t="s">
        <v>143</v>
      </c>
      <c r="T90" s="94" t="s">
        <v>144</v>
      </c>
      <c r="U90" s="185"/>
      <c r="V90" s="185"/>
      <c r="W90" s="185"/>
      <c r="X90" s="185"/>
      <c r="Y90" s="185"/>
      <c r="Z90" s="185"/>
      <c r="AA90" s="185"/>
      <c r="AB90" s="185"/>
      <c r="AC90" s="185"/>
      <c r="AD90" s="185"/>
      <c r="AE90" s="185"/>
    </row>
    <row r="91" s="2" customFormat="1" ht="22.8" customHeight="1">
      <c r="A91" s="38"/>
      <c r="B91" s="39"/>
      <c r="C91" s="99" t="s">
        <v>145</v>
      </c>
      <c r="D91" s="40"/>
      <c r="E91" s="40"/>
      <c r="F91" s="40"/>
      <c r="G91" s="40"/>
      <c r="H91" s="40"/>
      <c r="I91" s="40"/>
      <c r="J91" s="191">
        <f>BK91</f>
        <v>0</v>
      </c>
      <c r="K91" s="40"/>
      <c r="L91" s="44"/>
      <c r="M91" s="95"/>
      <c r="N91" s="192"/>
      <c r="O91" s="96"/>
      <c r="P91" s="193">
        <f>P92+P201</f>
        <v>0</v>
      </c>
      <c r="Q91" s="96"/>
      <c r="R91" s="193">
        <f>R92+R201</f>
        <v>0.097736999999999991</v>
      </c>
      <c r="S91" s="96"/>
      <c r="T91" s="194">
        <f>T92+T201</f>
        <v>0.14039600000000002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72</v>
      </c>
      <c r="AU91" s="17" t="s">
        <v>117</v>
      </c>
      <c r="BK91" s="195">
        <f>BK92+BK201</f>
        <v>0</v>
      </c>
    </row>
    <row r="92" s="12" customFormat="1" ht="25.92" customHeight="1">
      <c r="A92" s="12"/>
      <c r="B92" s="196"/>
      <c r="C92" s="197"/>
      <c r="D92" s="198" t="s">
        <v>72</v>
      </c>
      <c r="E92" s="199" t="s">
        <v>288</v>
      </c>
      <c r="F92" s="199" t="s">
        <v>289</v>
      </c>
      <c r="G92" s="197"/>
      <c r="H92" s="197"/>
      <c r="I92" s="200"/>
      <c r="J92" s="201">
        <f>BK92</f>
        <v>0</v>
      </c>
      <c r="K92" s="197"/>
      <c r="L92" s="202"/>
      <c r="M92" s="203"/>
      <c r="N92" s="204"/>
      <c r="O92" s="204"/>
      <c r="P92" s="205">
        <f>P93+P112+P135+P176</f>
        <v>0</v>
      </c>
      <c r="Q92" s="204"/>
      <c r="R92" s="205">
        <f>R93+R112+R135+R176</f>
        <v>0.097736999999999991</v>
      </c>
      <c r="S92" s="204"/>
      <c r="T92" s="206">
        <f>T93+T112+T135+T176</f>
        <v>0.14039600000000002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83</v>
      </c>
      <c r="AT92" s="208" t="s">
        <v>72</v>
      </c>
      <c r="AU92" s="208" t="s">
        <v>73</v>
      </c>
      <c r="AY92" s="207" t="s">
        <v>148</v>
      </c>
      <c r="BK92" s="209">
        <f>BK93+BK112+BK135+BK176</f>
        <v>0</v>
      </c>
    </row>
    <row r="93" s="12" customFormat="1" ht="22.8" customHeight="1">
      <c r="A93" s="12"/>
      <c r="B93" s="196"/>
      <c r="C93" s="197"/>
      <c r="D93" s="198" t="s">
        <v>72</v>
      </c>
      <c r="E93" s="210" t="s">
        <v>996</v>
      </c>
      <c r="F93" s="210" t="s">
        <v>997</v>
      </c>
      <c r="G93" s="197"/>
      <c r="H93" s="197"/>
      <c r="I93" s="200"/>
      <c r="J93" s="211">
        <f>BK93</f>
        <v>0</v>
      </c>
      <c r="K93" s="197"/>
      <c r="L93" s="202"/>
      <c r="M93" s="203"/>
      <c r="N93" s="204"/>
      <c r="O93" s="204"/>
      <c r="P93" s="205">
        <f>SUM(P94:P111)</f>
        <v>0</v>
      </c>
      <c r="Q93" s="204"/>
      <c r="R93" s="205">
        <f>SUM(R94:R111)</f>
        <v>0.0060200000000000002</v>
      </c>
      <c r="S93" s="204"/>
      <c r="T93" s="206">
        <f>SUM(T94:T111)</f>
        <v>0.018000000000000002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7" t="s">
        <v>83</v>
      </c>
      <c r="AT93" s="208" t="s">
        <v>72</v>
      </c>
      <c r="AU93" s="208" t="s">
        <v>81</v>
      </c>
      <c r="AY93" s="207" t="s">
        <v>148</v>
      </c>
      <c r="BK93" s="209">
        <f>SUM(BK94:BK111)</f>
        <v>0</v>
      </c>
    </row>
    <row r="94" s="2" customFormat="1" ht="16.5" customHeight="1">
      <c r="A94" s="38"/>
      <c r="B94" s="39"/>
      <c r="C94" s="231" t="s">
        <v>81</v>
      </c>
      <c r="D94" s="231" t="s">
        <v>166</v>
      </c>
      <c r="E94" s="232" t="s">
        <v>998</v>
      </c>
      <c r="F94" s="233" t="s">
        <v>999</v>
      </c>
      <c r="G94" s="234" t="s">
        <v>253</v>
      </c>
      <c r="H94" s="235">
        <v>18</v>
      </c>
      <c r="I94" s="236"/>
      <c r="J94" s="237">
        <f>ROUND(I94*H94,2)</f>
        <v>0</v>
      </c>
      <c r="K94" s="233" t="s">
        <v>156</v>
      </c>
      <c r="L94" s="44"/>
      <c r="M94" s="238" t="s">
        <v>19</v>
      </c>
      <c r="N94" s="239" t="s">
        <v>44</v>
      </c>
      <c r="O94" s="84"/>
      <c r="P94" s="222">
        <f>O94*H94</f>
        <v>0</v>
      </c>
      <c r="Q94" s="222">
        <v>2.0000000000000002E-05</v>
      </c>
      <c r="R94" s="222">
        <f>Q94*H94</f>
        <v>0.00036000000000000002</v>
      </c>
      <c r="S94" s="222">
        <v>0.001</v>
      </c>
      <c r="T94" s="223">
        <f>S94*H94</f>
        <v>0.018000000000000002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4" t="s">
        <v>264</v>
      </c>
      <c r="AT94" s="224" t="s">
        <v>166</v>
      </c>
      <c r="AU94" s="224" t="s">
        <v>83</v>
      </c>
      <c r="AY94" s="17" t="s">
        <v>148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7" t="s">
        <v>81</v>
      </c>
      <c r="BK94" s="225">
        <f>ROUND(I94*H94,2)</f>
        <v>0</v>
      </c>
      <c r="BL94" s="17" t="s">
        <v>264</v>
      </c>
      <c r="BM94" s="224" t="s">
        <v>1000</v>
      </c>
    </row>
    <row r="95" s="2" customFormat="1">
      <c r="A95" s="38"/>
      <c r="B95" s="39"/>
      <c r="C95" s="40"/>
      <c r="D95" s="226" t="s">
        <v>160</v>
      </c>
      <c r="E95" s="40"/>
      <c r="F95" s="227" t="s">
        <v>999</v>
      </c>
      <c r="G95" s="40"/>
      <c r="H95" s="40"/>
      <c r="I95" s="228"/>
      <c r="J95" s="40"/>
      <c r="K95" s="40"/>
      <c r="L95" s="44"/>
      <c r="M95" s="229"/>
      <c r="N95" s="230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160</v>
      </c>
      <c r="AU95" s="17" t="s">
        <v>83</v>
      </c>
    </row>
    <row r="96" s="2" customFormat="1">
      <c r="A96" s="38"/>
      <c r="B96" s="39"/>
      <c r="C96" s="40"/>
      <c r="D96" s="240" t="s">
        <v>171</v>
      </c>
      <c r="E96" s="40"/>
      <c r="F96" s="241" t="s">
        <v>1001</v>
      </c>
      <c r="G96" s="40"/>
      <c r="H96" s="40"/>
      <c r="I96" s="228"/>
      <c r="J96" s="40"/>
      <c r="K96" s="40"/>
      <c r="L96" s="44"/>
      <c r="M96" s="229"/>
      <c r="N96" s="230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171</v>
      </c>
      <c r="AU96" s="17" t="s">
        <v>83</v>
      </c>
    </row>
    <row r="97" s="2" customFormat="1" ht="24.15" customHeight="1">
      <c r="A97" s="38"/>
      <c r="B97" s="39"/>
      <c r="C97" s="231" t="s">
        <v>83</v>
      </c>
      <c r="D97" s="231" t="s">
        <v>166</v>
      </c>
      <c r="E97" s="232" t="s">
        <v>1002</v>
      </c>
      <c r="F97" s="233" t="s">
        <v>1003</v>
      </c>
      <c r="G97" s="234" t="s">
        <v>155</v>
      </c>
      <c r="H97" s="235">
        <v>6</v>
      </c>
      <c r="I97" s="236"/>
      <c r="J97" s="237">
        <f>ROUND(I97*H97,2)</f>
        <v>0</v>
      </c>
      <c r="K97" s="233" t="s">
        <v>156</v>
      </c>
      <c r="L97" s="44"/>
      <c r="M97" s="238" t="s">
        <v>19</v>
      </c>
      <c r="N97" s="239" t="s">
        <v>44</v>
      </c>
      <c r="O97" s="84"/>
      <c r="P97" s="222">
        <f>O97*H97</f>
        <v>0</v>
      </c>
      <c r="Q97" s="222">
        <v>0.00029999999999999997</v>
      </c>
      <c r="R97" s="222">
        <f>Q97*H97</f>
        <v>0.0018</v>
      </c>
      <c r="S97" s="222">
        <v>0</v>
      </c>
      <c r="T97" s="223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4" t="s">
        <v>264</v>
      </c>
      <c r="AT97" s="224" t="s">
        <v>166</v>
      </c>
      <c r="AU97" s="224" t="s">
        <v>83</v>
      </c>
      <c r="AY97" s="17" t="s">
        <v>148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7" t="s">
        <v>81</v>
      </c>
      <c r="BK97" s="225">
        <f>ROUND(I97*H97,2)</f>
        <v>0</v>
      </c>
      <c r="BL97" s="17" t="s">
        <v>264</v>
      </c>
      <c r="BM97" s="224" t="s">
        <v>1004</v>
      </c>
    </row>
    <row r="98" s="2" customFormat="1">
      <c r="A98" s="38"/>
      <c r="B98" s="39"/>
      <c r="C98" s="40"/>
      <c r="D98" s="226" t="s">
        <v>160</v>
      </c>
      <c r="E98" s="40"/>
      <c r="F98" s="227" t="s">
        <v>1003</v>
      </c>
      <c r="G98" s="40"/>
      <c r="H98" s="40"/>
      <c r="I98" s="228"/>
      <c r="J98" s="40"/>
      <c r="K98" s="40"/>
      <c r="L98" s="44"/>
      <c r="M98" s="229"/>
      <c r="N98" s="230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160</v>
      </c>
      <c r="AU98" s="17" t="s">
        <v>83</v>
      </c>
    </row>
    <row r="99" s="2" customFormat="1">
      <c r="A99" s="38"/>
      <c r="B99" s="39"/>
      <c r="C99" s="40"/>
      <c r="D99" s="240" t="s">
        <v>171</v>
      </c>
      <c r="E99" s="40"/>
      <c r="F99" s="241" t="s">
        <v>1005</v>
      </c>
      <c r="G99" s="40"/>
      <c r="H99" s="40"/>
      <c r="I99" s="228"/>
      <c r="J99" s="40"/>
      <c r="K99" s="40"/>
      <c r="L99" s="44"/>
      <c r="M99" s="229"/>
      <c r="N99" s="230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171</v>
      </c>
      <c r="AU99" s="17" t="s">
        <v>83</v>
      </c>
    </row>
    <row r="100" s="2" customFormat="1" ht="16.5" customHeight="1">
      <c r="A100" s="38"/>
      <c r="B100" s="39"/>
      <c r="C100" s="231" t="s">
        <v>149</v>
      </c>
      <c r="D100" s="231" t="s">
        <v>166</v>
      </c>
      <c r="E100" s="232" t="s">
        <v>1006</v>
      </c>
      <c r="F100" s="233" t="s">
        <v>1007</v>
      </c>
      <c r="G100" s="234" t="s">
        <v>253</v>
      </c>
      <c r="H100" s="235">
        <v>8</v>
      </c>
      <c r="I100" s="236"/>
      <c r="J100" s="237">
        <f>ROUND(I100*H100,2)</f>
        <v>0</v>
      </c>
      <c r="K100" s="233" t="s">
        <v>156</v>
      </c>
      <c r="L100" s="44"/>
      <c r="M100" s="238" t="s">
        <v>19</v>
      </c>
      <c r="N100" s="239" t="s">
        <v>44</v>
      </c>
      <c r="O100" s="84"/>
      <c r="P100" s="222">
        <f>O100*H100</f>
        <v>0</v>
      </c>
      <c r="Q100" s="222">
        <v>0.00046000000000000001</v>
      </c>
      <c r="R100" s="222">
        <f>Q100*H100</f>
        <v>0.0036800000000000001</v>
      </c>
      <c r="S100" s="222">
        <v>0</v>
      </c>
      <c r="T100" s="223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4" t="s">
        <v>264</v>
      </c>
      <c r="AT100" s="224" t="s">
        <v>166</v>
      </c>
      <c r="AU100" s="224" t="s">
        <v>83</v>
      </c>
      <c r="AY100" s="17" t="s">
        <v>148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7" t="s">
        <v>81</v>
      </c>
      <c r="BK100" s="225">
        <f>ROUND(I100*H100,2)</f>
        <v>0</v>
      </c>
      <c r="BL100" s="17" t="s">
        <v>264</v>
      </c>
      <c r="BM100" s="224" t="s">
        <v>1008</v>
      </c>
    </row>
    <row r="101" s="2" customFormat="1">
      <c r="A101" s="38"/>
      <c r="B101" s="39"/>
      <c r="C101" s="40"/>
      <c r="D101" s="226" t="s">
        <v>160</v>
      </c>
      <c r="E101" s="40"/>
      <c r="F101" s="227" t="s">
        <v>1007</v>
      </c>
      <c r="G101" s="40"/>
      <c r="H101" s="40"/>
      <c r="I101" s="228"/>
      <c r="J101" s="40"/>
      <c r="K101" s="40"/>
      <c r="L101" s="44"/>
      <c r="M101" s="229"/>
      <c r="N101" s="230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160</v>
      </c>
      <c r="AU101" s="17" t="s">
        <v>83</v>
      </c>
    </row>
    <row r="102" s="2" customFormat="1">
      <c r="A102" s="38"/>
      <c r="B102" s="39"/>
      <c r="C102" s="40"/>
      <c r="D102" s="240" t="s">
        <v>171</v>
      </c>
      <c r="E102" s="40"/>
      <c r="F102" s="241" t="s">
        <v>1009</v>
      </c>
      <c r="G102" s="40"/>
      <c r="H102" s="40"/>
      <c r="I102" s="228"/>
      <c r="J102" s="40"/>
      <c r="K102" s="40"/>
      <c r="L102" s="44"/>
      <c r="M102" s="229"/>
      <c r="N102" s="230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171</v>
      </c>
      <c r="AU102" s="17" t="s">
        <v>83</v>
      </c>
    </row>
    <row r="103" s="2" customFormat="1" ht="16.5" customHeight="1">
      <c r="A103" s="38"/>
      <c r="B103" s="39"/>
      <c r="C103" s="231" t="s">
        <v>158</v>
      </c>
      <c r="D103" s="231" t="s">
        <v>166</v>
      </c>
      <c r="E103" s="232" t="s">
        <v>1010</v>
      </c>
      <c r="F103" s="233" t="s">
        <v>1011</v>
      </c>
      <c r="G103" s="234" t="s">
        <v>253</v>
      </c>
      <c r="H103" s="235">
        <v>8</v>
      </c>
      <c r="I103" s="236"/>
      <c r="J103" s="237">
        <f>ROUND(I103*H103,2)</f>
        <v>0</v>
      </c>
      <c r="K103" s="233" t="s">
        <v>156</v>
      </c>
      <c r="L103" s="44"/>
      <c r="M103" s="238" t="s">
        <v>19</v>
      </c>
      <c r="N103" s="239" t="s">
        <v>44</v>
      </c>
      <c r="O103" s="84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4" t="s">
        <v>264</v>
      </c>
      <c r="AT103" s="224" t="s">
        <v>166</v>
      </c>
      <c r="AU103" s="224" t="s">
        <v>83</v>
      </c>
      <c r="AY103" s="17" t="s">
        <v>148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7" t="s">
        <v>81</v>
      </c>
      <c r="BK103" s="225">
        <f>ROUND(I103*H103,2)</f>
        <v>0</v>
      </c>
      <c r="BL103" s="17" t="s">
        <v>264</v>
      </c>
      <c r="BM103" s="224" t="s">
        <v>1012</v>
      </c>
    </row>
    <row r="104" s="2" customFormat="1">
      <c r="A104" s="38"/>
      <c r="B104" s="39"/>
      <c r="C104" s="40"/>
      <c r="D104" s="226" t="s">
        <v>160</v>
      </c>
      <c r="E104" s="40"/>
      <c r="F104" s="227" t="s">
        <v>1011</v>
      </c>
      <c r="G104" s="40"/>
      <c r="H104" s="40"/>
      <c r="I104" s="228"/>
      <c r="J104" s="40"/>
      <c r="K104" s="40"/>
      <c r="L104" s="44"/>
      <c r="M104" s="229"/>
      <c r="N104" s="230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160</v>
      </c>
      <c r="AU104" s="17" t="s">
        <v>83</v>
      </c>
    </row>
    <row r="105" s="2" customFormat="1">
      <c r="A105" s="38"/>
      <c r="B105" s="39"/>
      <c r="C105" s="40"/>
      <c r="D105" s="240" t="s">
        <v>171</v>
      </c>
      <c r="E105" s="40"/>
      <c r="F105" s="241" t="s">
        <v>1013</v>
      </c>
      <c r="G105" s="40"/>
      <c r="H105" s="40"/>
      <c r="I105" s="228"/>
      <c r="J105" s="40"/>
      <c r="K105" s="40"/>
      <c r="L105" s="44"/>
      <c r="M105" s="229"/>
      <c r="N105" s="230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171</v>
      </c>
      <c r="AU105" s="17" t="s">
        <v>83</v>
      </c>
    </row>
    <row r="106" s="2" customFormat="1" ht="21.75" customHeight="1">
      <c r="A106" s="38"/>
      <c r="B106" s="39"/>
      <c r="C106" s="231" t="s">
        <v>206</v>
      </c>
      <c r="D106" s="231" t="s">
        <v>166</v>
      </c>
      <c r="E106" s="232" t="s">
        <v>1014</v>
      </c>
      <c r="F106" s="233" t="s">
        <v>1015</v>
      </c>
      <c r="G106" s="234" t="s">
        <v>155</v>
      </c>
      <c r="H106" s="235">
        <v>6</v>
      </c>
      <c r="I106" s="236"/>
      <c r="J106" s="237">
        <f>ROUND(I106*H106,2)</f>
        <v>0</v>
      </c>
      <c r="K106" s="233" t="s">
        <v>156</v>
      </c>
      <c r="L106" s="44"/>
      <c r="M106" s="238" t="s">
        <v>19</v>
      </c>
      <c r="N106" s="239" t="s">
        <v>44</v>
      </c>
      <c r="O106" s="84"/>
      <c r="P106" s="222">
        <f>O106*H106</f>
        <v>0</v>
      </c>
      <c r="Q106" s="222">
        <v>3.0000000000000001E-05</v>
      </c>
      <c r="R106" s="222">
        <f>Q106*H106</f>
        <v>0.00018000000000000001</v>
      </c>
      <c r="S106" s="222">
        <v>0</v>
      </c>
      <c r="T106" s="223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4" t="s">
        <v>264</v>
      </c>
      <c r="AT106" s="224" t="s">
        <v>166</v>
      </c>
      <c r="AU106" s="224" t="s">
        <v>83</v>
      </c>
      <c r="AY106" s="17" t="s">
        <v>148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7" t="s">
        <v>81</v>
      </c>
      <c r="BK106" s="225">
        <f>ROUND(I106*H106,2)</f>
        <v>0</v>
      </c>
      <c r="BL106" s="17" t="s">
        <v>264</v>
      </c>
      <c r="BM106" s="224" t="s">
        <v>1016</v>
      </c>
    </row>
    <row r="107" s="2" customFormat="1">
      <c r="A107" s="38"/>
      <c r="B107" s="39"/>
      <c r="C107" s="40"/>
      <c r="D107" s="226" t="s">
        <v>160</v>
      </c>
      <c r="E107" s="40"/>
      <c r="F107" s="227" t="s">
        <v>1015</v>
      </c>
      <c r="G107" s="40"/>
      <c r="H107" s="40"/>
      <c r="I107" s="228"/>
      <c r="J107" s="40"/>
      <c r="K107" s="40"/>
      <c r="L107" s="44"/>
      <c r="M107" s="229"/>
      <c r="N107" s="230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160</v>
      </c>
      <c r="AU107" s="17" t="s">
        <v>83</v>
      </c>
    </row>
    <row r="108" s="2" customFormat="1">
      <c r="A108" s="38"/>
      <c r="B108" s="39"/>
      <c r="C108" s="40"/>
      <c r="D108" s="240" t="s">
        <v>171</v>
      </c>
      <c r="E108" s="40"/>
      <c r="F108" s="241" t="s">
        <v>1017</v>
      </c>
      <c r="G108" s="40"/>
      <c r="H108" s="40"/>
      <c r="I108" s="228"/>
      <c r="J108" s="40"/>
      <c r="K108" s="40"/>
      <c r="L108" s="44"/>
      <c r="M108" s="229"/>
      <c r="N108" s="230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171</v>
      </c>
      <c r="AU108" s="17" t="s">
        <v>83</v>
      </c>
    </row>
    <row r="109" s="2" customFormat="1" ht="24.15" customHeight="1">
      <c r="A109" s="38"/>
      <c r="B109" s="39"/>
      <c r="C109" s="231" t="s">
        <v>198</v>
      </c>
      <c r="D109" s="231" t="s">
        <v>166</v>
      </c>
      <c r="E109" s="232" t="s">
        <v>1018</v>
      </c>
      <c r="F109" s="233" t="s">
        <v>1019</v>
      </c>
      <c r="G109" s="234" t="s">
        <v>260</v>
      </c>
      <c r="H109" s="235">
        <v>0.0060000000000000001</v>
      </c>
      <c r="I109" s="236"/>
      <c r="J109" s="237">
        <f>ROUND(I109*H109,2)</f>
        <v>0</v>
      </c>
      <c r="K109" s="233" t="s">
        <v>156</v>
      </c>
      <c r="L109" s="44"/>
      <c r="M109" s="238" t="s">
        <v>19</v>
      </c>
      <c r="N109" s="239" t="s">
        <v>44</v>
      </c>
      <c r="O109" s="84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4" t="s">
        <v>264</v>
      </c>
      <c r="AT109" s="224" t="s">
        <v>166</v>
      </c>
      <c r="AU109" s="224" t="s">
        <v>83</v>
      </c>
      <c r="AY109" s="17" t="s">
        <v>148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7" t="s">
        <v>81</v>
      </c>
      <c r="BK109" s="225">
        <f>ROUND(I109*H109,2)</f>
        <v>0</v>
      </c>
      <c r="BL109" s="17" t="s">
        <v>264</v>
      </c>
      <c r="BM109" s="224" t="s">
        <v>1020</v>
      </c>
    </row>
    <row r="110" s="2" customFormat="1">
      <c r="A110" s="38"/>
      <c r="B110" s="39"/>
      <c r="C110" s="40"/>
      <c r="D110" s="226" t="s">
        <v>160</v>
      </c>
      <c r="E110" s="40"/>
      <c r="F110" s="227" t="s">
        <v>1019</v>
      </c>
      <c r="G110" s="40"/>
      <c r="H110" s="40"/>
      <c r="I110" s="228"/>
      <c r="J110" s="40"/>
      <c r="K110" s="40"/>
      <c r="L110" s="44"/>
      <c r="M110" s="229"/>
      <c r="N110" s="230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160</v>
      </c>
      <c r="AU110" s="17" t="s">
        <v>83</v>
      </c>
    </row>
    <row r="111" s="2" customFormat="1">
      <c r="A111" s="38"/>
      <c r="B111" s="39"/>
      <c r="C111" s="40"/>
      <c r="D111" s="240" t="s">
        <v>171</v>
      </c>
      <c r="E111" s="40"/>
      <c r="F111" s="241" t="s">
        <v>1021</v>
      </c>
      <c r="G111" s="40"/>
      <c r="H111" s="40"/>
      <c r="I111" s="228"/>
      <c r="J111" s="40"/>
      <c r="K111" s="40"/>
      <c r="L111" s="44"/>
      <c r="M111" s="229"/>
      <c r="N111" s="230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171</v>
      </c>
      <c r="AU111" s="17" t="s">
        <v>83</v>
      </c>
    </row>
    <row r="112" s="12" customFormat="1" ht="22.8" customHeight="1">
      <c r="A112" s="12"/>
      <c r="B112" s="196"/>
      <c r="C112" s="197"/>
      <c r="D112" s="198" t="s">
        <v>72</v>
      </c>
      <c r="E112" s="210" t="s">
        <v>1022</v>
      </c>
      <c r="F112" s="210" t="s">
        <v>1023</v>
      </c>
      <c r="G112" s="197"/>
      <c r="H112" s="197"/>
      <c r="I112" s="200"/>
      <c r="J112" s="211">
        <f>BK112</f>
        <v>0</v>
      </c>
      <c r="K112" s="197"/>
      <c r="L112" s="202"/>
      <c r="M112" s="203"/>
      <c r="N112" s="204"/>
      <c r="O112" s="204"/>
      <c r="P112" s="205">
        <f>SUM(P113:P134)</f>
        <v>0</v>
      </c>
      <c r="Q112" s="204"/>
      <c r="R112" s="205">
        <f>SUM(R113:R134)</f>
        <v>0.0026699999999999996</v>
      </c>
      <c r="S112" s="204"/>
      <c r="T112" s="206">
        <f>SUM(T113:T134)</f>
        <v>0.0080000000000000002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7" t="s">
        <v>83</v>
      </c>
      <c r="AT112" s="208" t="s">
        <v>72</v>
      </c>
      <c r="AU112" s="208" t="s">
        <v>81</v>
      </c>
      <c r="AY112" s="207" t="s">
        <v>148</v>
      </c>
      <c r="BK112" s="209">
        <f>SUM(BK113:BK134)</f>
        <v>0</v>
      </c>
    </row>
    <row r="113" s="2" customFormat="1" ht="16.5" customHeight="1">
      <c r="A113" s="38"/>
      <c r="B113" s="39"/>
      <c r="C113" s="231" t="s">
        <v>217</v>
      </c>
      <c r="D113" s="231" t="s">
        <v>166</v>
      </c>
      <c r="E113" s="232" t="s">
        <v>1024</v>
      </c>
      <c r="F113" s="233" t="s">
        <v>1025</v>
      </c>
      <c r="G113" s="234" t="s">
        <v>155</v>
      </c>
      <c r="H113" s="235">
        <v>4</v>
      </c>
      <c r="I113" s="236"/>
      <c r="J113" s="237">
        <f>ROUND(I113*H113,2)</f>
        <v>0</v>
      </c>
      <c r="K113" s="233" t="s">
        <v>156</v>
      </c>
      <c r="L113" s="44"/>
      <c r="M113" s="238" t="s">
        <v>19</v>
      </c>
      <c r="N113" s="239" t="s">
        <v>44</v>
      </c>
      <c r="O113" s="84"/>
      <c r="P113" s="222">
        <f>O113*H113</f>
        <v>0</v>
      </c>
      <c r="Q113" s="222">
        <v>6.0000000000000002E-05</v>
      </c>
      <c r="R113" s="222">
        <f>Q113*H113</f>
        <v>0.00024000000000000001</v>
      </c>
      <c r="S113" s="222">
        <v>0.0011000000000000001</v>
      </c>
      <c r="T113" s="223">
        <f>S113*H113</f>
        <v>0.0044000000000000003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4" t="s">
        <v>264</v>
      </c>
      <c r="AT113" s="224" t="s">
        <v>166</v>
      </c>
      <c r="AU113" s="224" t="s">
        <v>83</v>
      </c>
      <c r="AY113" s="17" t="s">
        <v>148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7" t="s">
        <v>81</v>
      </c>
      <c r="BK113" s="225">
        <f>ROUND(I113*H113,2)</f>
        <v>0</v>
      </c>
      <c r="BL113" s="17" t="s">
        <v>264</v>
      </c>
      <c r="BM113" s="224" t="s">
        <v>1026</v>
      </c>
    </row>
    <row r="114" s="2" customFormat="1">
      <c r="A114" s="38"/>
      <c r="B114" s="39"/>
      <c r="C114" s="40"/>
      <c r="D114" s="226" t="s">
        <v>160</v>
      </c>
      <c r="E114" s="40"/>
      <c r="F114" s="227" t="s">
        <v>1025</v>
      </c>
      <c r="G114" s="40"/>
      <c r="H114" s="40"/>
      <c r="I114" s="228"/>
      <c r="J114" s="40"/>
      <c r="K114" s="40"/>
      <c r="L114" s="44"/>
      <c r="M114" s="229"/>
      <c r="N114" s="230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160</v>
      </c>
      <c r="AU114" s="17" t="s">
        <v>83</v>
      </c>
    </row>
    <row r="115" s="2" customFormat="1">
      <c r="A115" s="38"/>
      <c r="B115" s="39"/>
      <c r="C115" s="40"/>
      <c r="D115" s="240" t="s">
        <v>171</v>
      </c>
      <c r="E115" s="40"/>
      <c r="F115" s="241" t="s">
        <v>1027</v>
      </c>
      <c r="G115" s="40"/>
      <c r="H115" s="40"/>
      <c r="I115" s="228"/>
      <c r="J115" s="40"/>
      <c r="K115" s="40"/>
      <c r="L115" s="44"/>
      <c r="M115" s="229"/>
      <c r="N115" s="230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171</v>
      </c>
      <c r="AU115" s="17" t="s">
        <v>83</v>
      </c>
    </row>
    <row r="116" s="2" customFormat="1" ht="16.5" customHeight="1">
      <c r="A116" s="38"/>
      <c r="B116" s="39"/>
      <c r="C116" s="231" t="s">
        <v>157</v>
      </c>
      <c r="D116" s="231" t="s">
        <v>166</v>
      </c>
      <c r="E116" s="232" t="s">
        <v>1028</v>
      </c>
      <c r="F116" s="233" t="s">
        <v>1029</v>
      </c>
      <c r="G116" s="234" t="s">
        <v>155</v>
      </c>
      <c r="H116" s="235">
        <v>8</v>
      </c>
      <c r="I116" s="236"/>
      <c r="J116" s="237">
        <f>ROUND(I116*H116,2)</f>
        <v>0</v>
      </c>
      <c r="K116" s="233" t="s">
        <v>156</v>
      </c>
      <c r="L116" s="44"/>
      <c r="M116" s="238" t="s">
        <v>19</v>
      </c>
      <c r="N116" s="239" t="s">
        <v>44</v>
      </c>
      <c r="O116" s="84"/>
      <c r="P116" s="222">
        <f>O116*H116</f>
        <v>0</v>
      </c>
      <c r="Q116" s="222">
        <v>9.0000000000000006E-05</v>
      </c>
      <c r="R116" s="222">
        <f>Q116*H116</f>
        <v>0.00072000000000000005</v>
      </c>
      <c r="S116" s="222">
        <v>0.00044999999999999999</v>
      </c>
      <c r="T116" s="223">
        <f>S116*H116</f>
        <v>0.0035999999999999999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4" t="s">
        <v>264</v>
      </c>
      <c r="AT116" s="224" t="s">
        <v>166</v>
      </c>
      <c r="AU116" s="224" t="s">
        <v>83</v>
      </c>
      <c r="AY116" s="17" t="s">
        <v>148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7" t="s">
        <v>81</v>
      </c>
      <c r="BK116" s="225">
        <f>ROUND(I116*H116,2)</f>
        <v>0</v>
      </c>
      <c r="BL116" s="17" t="s">
        <v>264</v>
      </c>
      <c r="BM116" s="224" t="s">
        <v>1030</v>
      </c>
    </row>
    <row r="117" s="2" customFormat="1">
      <c r="A117" s="38"/>
      <c r="B117" s="39"/>
      <c r="C117" s="40"/>
      <c r="D117" s="226" t="s">
        <v>160</v>
      </c>
      <c r="E117" s="40"/>
      <c r="F117" s="227" t="s">
        <v>1029</v>
      </c>
      <c r="G117" s="40"/>
      <c r="H117" s="40"/>
      <c r="I117" s="228"/>
      <c r="J117" s="40"/>
      <c r="K117" s="40"/>
      <c r="L117" s="44"/>
      <c r="M117" s="229"/>
      <c r="N117" s="230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160</v>
      </c>
      <c r="AU117" s="17" t="s">
        <v>83</v>
      </c>
    </row>
    <row r="118" s="2" customFormat="1">
      <c r="A118" s="38"/>
      <c r="B118" s="39"/>
      <c r="C118" s="40"/>
      <c r="D118" s="240" t="s">
        <v>171</v>
      </c>
      <c r="E118" s="40"/>
      <c r="F118" s="241" t="s">
        <v>1031</v>
      </c>
      <c r="G118" s="40"/>
      <c r="H118" s="40"/>
      <c r="I118" s="228"/>
      <c r="J118" s="40"/>
      <c r="K118" s="40"/>
      <c r="L118" s="44"/>
      <c r="M118" s="229"/>
      <c r="N118" s="230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171</v>
      </c>
      <c r="AU118" s="17" t="s">
        <v>83</v>
      </c>
    </row>
    <row r="119" s="2" customFormat="1" ht="16.5" customHeight="1">
      <c r="A119" s="38"/>
      <c r="B119" s="39"/>
      <c r="C119" s="231" t="s">
        <v>225</v>
      </c>
      <c r="D119" s="231" t="s">
        <v>166</v>
      </c>
      <c r="E119" s="232" t="s">
        <v>1032</v>
      </c>
      <c r="F119" s="233" t="s">
        <v>1033</v>
      </c>
      <c r="G119" s="234" t="s">
        <v>155</v>
      </c>
      <c r="H119" s="235">
        <v>3</v>
      </c>
      <c r="I119" s="236"/>
      <c r="J119" s="237">
        <f>ROUND(I119*H119,2)</f>
        <v>0</v>
      </c>
      <c r="K119" s="233" t="s">
        <v>156</v>
      </c>
      <c r="L119" s="44"/>
      <c r="M119" s="238" t="s">
        <v>19</v>
      </c>
      <c r="N119" s="239" t="s">
        <v>44</v>
      </c>
      <c r="O119" s="84"/>
      <c r="P119" s="222">
        <f>O119*H119</f>
        <v>0</v>
      </c>
      <c r="Q119" s="222">
        <v>3.0000000000000001E-05</v>
      </c>
      <c r="R119" s="222">
        <f>Q119*H119</f>
        <v>9.0000000000000006E-05</v>
      </c>
      <c r="S119" s="222">
        <v>0</v>
      </c>
      <c r="T119" s="223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4" t="s">
        <v>264</v>
      </c>
      <c r="AT119" s="224" t="s">
        <v>166</v>
      </c>
      <c r="AU119" s="224" t="s">
        <v>83</v>
      </c>
      <c r="AY119" s="17" t="s">
        <v>148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7" t="s">
        <v>81</v>
      </c>
      <c r="BK119" s="225">
        <f>ROUND(I119*H119,2)</f>
        <v>0</v>
      </c>
      <c r="BL119" s="17" t="s">
        <v>264</v>
      </c>
      <c r="BM119" s="224" t="s">
        <v>1034</v>
      </c>
    </row>
    <row r="120" s="2" customFormat="1">
      <c r="A120" s="38"/>
      <c r="B120" s="39"/>
      <c r="C120" s="40"/>
      <c r="D120" s="226" t="s">
        <v>160</v>
      </c>
      <c r="E120" s="40"/>
      <c r="F120" s="227" t="s">
        <v>1033</v>
      </c>
      <c r="G120" s="40"/>
      <c r="H120" s="40"/>
      <c r="I120" s="228"/>
      <c r="J120" s="40"/>
      <c r="K120" s="40"/>
      <c r="L120" s="44"/>
      <c r="M120" s="229"/>
      <c r="N120" s="230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160</v>
      </c>
      <c r="AU120" s="17" t="s">
        <v>83</v>
      </c>
    </row>
    <row r="121" s="2" customFormat="1">
      <c r="A121" s="38"/>
      <c r="B121" s="39"/>
      <c r="C121" s="40"/>
      <c r="D121" s="240" t="s">
        <v>171</v>
      </c>
      <c r="E121" s="40"/>
      <c r="F121" s="241" t="s">
        <v>1035</v>
      </c>
      <c r="G121" s="40"/>
      <c r="H121" s="40"/>
      <c r="I121" s="228"/>
      <c r="J121" s="40"/>
      <c r="K121" s="40"/>
      <c r="L121" s="44"/>
      <c r="M121" s="229"/>
      <c r="N121" s="230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171</v>
      </c>
      <c r="AU121" s="17" t="s">
        <v>83</v>
      </c>
    </row>
    <row r="122" s="2" customFormat="1" ht="16.5" customHeight="1">
      <c r="A122" s="38"/>
      <c r="B122" s="39"/>
      <c r="C122" s="212" t="s">
        <v>232</v>
      </c>
      <c r="D122" s="212" t="s">
        <v>152</v>
      </c>
      <c r="E122" s="213" t="s">
        <v>1036</v>
      </c>
      <c r="F122" s="214" t="s">
        <v>1037</v>
      </c>
      <c r="G122" s="215" t="s">
        <v>155</v>
      </c>
      <c r="H122" s="216">
        <v>3</v>
      </c>
      <c r="I122" s="217"/>
      <c r="J122" s="218">
        <f>ROUND(I122*H122,2)</f>
        <v>0</v>
      </c>
      <c r="K122" s="214" t="s">
        <v>19</v>
      </c>
      <c r="L122" s="219"/>
      <c r="M122" s="220" t="s">
        <v>19</v>
      </c>
      <c r="N122" s="221" t="s">
        <v>44</v>
      </c>
      <c r="O122" s="84"/>
      <c r="P122" s="222">
        <f>O122*H122</f>
        <v>0</v>
      </c>
      <c r="Q122" s="222">
        <v>0.00020000000000000001</v>
      </c>
      <c r="R122" s="222">
        <f>Q122*H122</f>
        <v>0.00060000000000000006</v>
      </c>
      <c r="S122" s="222">
        <v>0</v>
      </c>
      <c r="T122" s="223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4" t="s">
        <v>300</v>
      </c>
      <c r="AT122" s="224" t="s">
        <v>152</v>
      </c>
      <c r="AU122" s="224" t="s">
        <v>83</v>
      </c>
      <c r="AY122" s="17" t="s">
        <v>148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7" t="s">
        <v>81</v>
      </c>
      <c r="BK122" s="225">
        <f>ROUND(I122*H122,2)</f>
        <v>0</v>
      </c>
      <c r="BL122" s="17" t="s">
        <v>264</v>
      </c>
      <c r="BM122" s="224" t="s">
        <v>1038</v>
      </c>
    </row>
    <row r="123" s="2" customFormat="1">
      <c r="A123" s="38"/>
      <c r="B123" s="39"/>
      <c r="C123" s="40"/>
      <c r="D123" s="226" t="s">
        <v>160</v>
      </c>
      <c r="E123" s="40"/>
      <c r="F123" s="227" t="s">
        <v>1037</v>
      </c>
      <c r="G123" s="40"/>
      <c r="H123" s="40"/>
      <c r="I123" s="228"/>
      <c r="J123" s="40"/>
      <c r="K123" s="40"/>
      <c r="L123" s="44"/>
      <c r="M123" s="229"/>
      <c r="N123" s="230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160</v>
      </c>
      <c r="AU123" s="17" t="s">
        <v>83</v>
      </c>
    </row>
    <row r="124" s="2" customFormat="1" ht="16.5" customHeight="1">
      <c r="A124" s="38"/>
      <c r="B124" s="39"/>
      <c r="C124" s="231" t="s">
        <v>238</v>
      </c>
      <c r="D124" s="231" t="s">
        <v>166</v>
      </c>
      <c r="E124" s="232" t="s">
        <v>1039</v>
      </c>
      <c r="F124" s="233" t="s">
        <v>1040</v>
      </c>
      <c r="G124" s="234" t="s">
        <v>155</v>
      </c>
      <c r="H124" s="235">
        <v>3</v>
      </c>
      <c r="I124" s="236"/>
      <c r="J124" s="237">
        <f>ROUND(I124*H124,2)</f>
        <v>0</v>
      </c>
      <c r="K124" s="233" t="s">
        <v>156</v>
      </c>
      <c r="L124" s="44"/>
      <c r="M124" s="238" t="s">
        <v>19</v>
      </c>
      <c r="N124" s="239" t="s">
        <v>44</v>
      </c>
      <c r="O124" s="84"/>
      <c r="P124" s="222">
        <f>O124*H124</f>
        <v>0</v>
      </c>
      <c r="Q124" s="222">
        <v>8.0000000000000007E-05</v>
      </c>
      <c r="R124" s="222">
        <f>Q124*H124</f>
        <v>0.00024000000000000003</v>
      </c>
      <c r="S124" s="222">
        <v>0</v>
      </c>
      <c r="T124" s="223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4" t="s">
        <v>264</v>
      </c>
      <c r="AT124" s="224" t="s">
        <v>166</v>
      </c>
      <c r="AU124" s="224" t="s">
        <v>83</v>
      </c>
      <c r="AY124" s="17" t="s">
        <v>148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7" t="s">
        <v>81</v>
      </c>
      <c r="BK124" s="225">
        <f>ROUND(I124*H124,2)</f>
        <v>0</v>
      </c>
      <c r="BL124" s="17" t="s">
        <v>264</v>
      </c>
      <c r="BM124" s="224" t="s">
        <v>1041</v>
      </c>
    </row>
    <row r="125" s="2" customFormat="1">
      <c r="A125" s="38"/>
      <c r="B125" s="39"/>
      <c r="C125" s="40"/>
      <c r="D125" s="226" t="s">
        <v>160</v>
      </c>
      <c r="E125" s="40"/>
      <c r="F125" s="227" t="s">
        <v>1040</v>
      </c>
      <c r="G125" s="40"/>
      <c r="H125" s="40"/>
      <c r="I125" s="228"/>
      <c r="J125" s="40"/>
      <c r="K125" s="40"/>
      <c r="L125" s="44"/>
      <c r="M125" s="229"/>
      <c r="N125" s="230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160</v>
      </c>
      <c r="AU125" s="17" t="s">
        <v>83</v>
      </c>
    </row>
    <row r="126" s="2" customFormat="1">
      <c r="A126" s="38"/>
      <c r="B126" s="39"/>
      <c r="C126" s="40"/>
      <c r="D126" s="240" t="s">
        <v>171</v>
      </c>
      <c r="E126" s="40"/>
      <c r="F126" s="241" t="s">
        <v>1042</v>
      </c>
      <c r="G126" s="40"/>
      <c r="H126" s="40"/>
      <c r="I126" s="228"/>
      <c r="J126" s="40"/>
      <c r="K126" s="40"/>
      <c r="L126" s="44"/>
      <c r="M126" s="229"/>
      <c r="N126" s="230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171</v>
      </c>
      <c r="AU126" s="17" t="s">
        <v>83</v>
      </c>
    </row>
    <row r="127" s="2" customFormat="1" ht="16.5" customHeight="1">
      <c r="A127" s="38"/>
      <c r="B127" s="39"/>
      <c r="C127" s="212" t="s">
        <v>243</v>
      </c>
      <c r="D127" s="212" t="s">
        <v>152</v>
      </c>
      <c r="E127" s="213" t="s">
        <v>1043</v>
      </c>
      <c r="F127" s="214" t="s">
        <v>1044</v>
      </c>
      <c r="G127" s="215" t="s">
        <v>155</v>
      </c>
      <c r="H127" s="216">
        <v>3</v>
      </c>
      <c r="I127" s="217"/>
      <c r="J127" s="218">
        <f>ROUND(I127*H127,2)</f>
        <v>0</v>
      </c>
      <c r="K127" s="214" t="s">
        <v>19</v>
      </c>
      <c r="L127" s="219"/>
      <c r="M127" s="220" t="s">
        <v>19</v>
      </c>
      <c r="N127" s="221" t="s">
        <v>44</v>
      </c>
      <c r="O127" s="84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4" t="s">
        <v>300</v>
      </c>
      <c r="AT127" s="224" t="s">
        <v>152</v>
      </c>
      <c r="AU127" s="224" t="s">
        <v>83</v>
      </c>
      <c r="AY127" s="17" t="s">
        <v>148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7" t="s">
        <v>81</v>
      </c>
      <c r="BK127" s="225">
        <f>ROUND(I127*H127,2)</f>
        <v>0</v>
      </c>
      <c r="BL127" s="17" t="s">
        <v>264</v>
      </c>
      <c r="BM127" s="224" t="s">
        <v>1045</v>
      </c>
    </row>
    <row r="128" s="2" customFormat="1">
      <c r="A128" s="38"/>
      <c r="B128" s="39"/>
      <c r="C128" s="40"/>
      <c r="D128" s="226" t="s">
        <v>160</v>
      </c>
      <c r="E128" s="40"/>
      <c r="F128" s="227" t="s">
        <v>1044</v>
      </c>
      <c r="G128" s="40"/>
      <c r="H128" s="40"/>
      <c r="I128" s="228"/>
      <c r="J128" s="40"/>
      <c r="K128" s="40"/>
      <c r="L128" s="44"/>
      <c r="M128" s="229"/>
      <c r="N128" s="230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160</v>
      </c>
      <c r="AU128" s="17" t="s">
        <v>83</v>
      </c>
    </row>
    <row r="129" s="2" customFormat="1" ht="16.5" customHeight="1">
      <c r="A129" s="38"/>
      <c r="B129" s="39"/>
      <c r="C129" s="231" t="s">
        <v>250</v>
      </c>
      <c r="D129" s="231" t="s">
        <v>166</v>
      </c>
      <c r="E129" s="232" t="s">
        <v>1046</v>
      </c>
      <c r="F129" s="233" t="s">
        <v>1047</v>
      </c>
      <c r="G129" s="234" t="s">
        <v>155</v>
      </c>
      <c r="H129" s="235">
        <v>3</v>
      </c>
      <c r="I129" s="236"/>
      <c r="J129" s="237">
        <f>ROUND(I129*H129,2)</f>
        <v>0</v>
      </c>
      <c r="K129" s="233" t="s">
        <v>156</v>
      </c>
      <c r="L129" s="44"/>
      <c r="M129" s="238" t="s">
        <v>19</v>
      </c>
      <c r="N129" s="239" t="s">
        <v>44</v>
      </c>
      <c r="O129" s="84"/>
      <c r="P129" s="222">
        <f>O129*H129</f>
        <v>0</v>
      </c>
      <c r="Q129" s="222">
        <v>0.00025999999999999998</v>
      </c>
      <c r="R129" s="222">
        <f>Q129*H129</f>
        <v>0.00077999999999999988</v>
      </c>
      <c r="S129" s="222">
        <v>0</v>
      </c>
      <c r="T129" s="223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4" t="s">
        <v>264</v>
      </c>
      <c r="AT129" s="224" t="s">
        <v>166</v>
      </c>
      <c r="AU129" s="224" t="s">
        <v>83</v>
      </c>
      <c r="AY129" s="17" t="s">
        <v>148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7" t="s">
        <v>81</v>
      </c>
      <c r="BK129" s="225">
        <f>ROUND(I129*H129,2)</f>
        <v>0</v>
      </c>
      <c r="BL129" s="17" t="s">
        <v>264</v>
      </c>
      <c r="BM129" s="224" t="s">
        <v>1048</v>
      </c>
    </row>
    <row r="130" s="2" customFormat="1">
      <c r="A130" s="38"/>
      <c r="B130" s="39"/>
      <c r="C130" s="40"/>
      <c r="D130" s="226" t="s">
        <v>160</v>
      </c>
      <c r="E130" s="40"/>
      <c r="F130" s="227" t="s">
        <v>1047</v>
      </c>
      <c r="G130" s="40"/>
      <c r="H130" s="40"/>
      <c r="I130" s="228"/>
      <c r="J130" s="40"/>
      <c r="K130" s="40"/>
      <c r="L130" s="44"/>
      <c r="M130" s="229"/>
      <c r="N130" s="230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160</v>
      </c>
      <c r="AU130" s="17" t="s">
        <v>83</v>
      </c>
    </row>
    <row r="131" s="2" customFormat="1">
      <c r="A131" s="38"/>
      <c r="B131" s="39"/>
      <c r="C131" s="40"/>
      <c r="D131" s="240" t="s">
        <v>171</v>
      </c>
      <c r="E131" s="40"/>
      <c r="F131" s="241" t="s">
        <v>1049</v>
      </c>
      <c r="G131" s="40"/>
      <c r="H131" s="40"/>
      <c r="I131" s="228"/>
      <c r="J131" s="40"/>
      <c r="K131" s="40"/>
      <c r="L131" s="44"/>
      <c r="M131" s="229"/>
      <c r="N131" s="230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171</v>
      </c>
      <c r="AU131" s="17" t="s">
        <v>83</v>
      </c>
    </row>
    <row r="132" s="2" customFormat="1" ht="24.15" customHeight="1">
      <c r="A132" s="38"/>
      <c r="B132" s="39"/>
      <c r="C132" s="231" t="s">
        <v>802</v>
      </c>
      <c r="D132" s="231" t="s">
        <v>166</v>
      </c>
      <c r="E132" s="232" t="s">
        <v>1050</v>
      </c>
      <c r="F132" s="233" t="s">
        <v>1051</v>
      </c>
      <c r="G132" s="234" t="s">
        <v>260</v>
      </c>
      <c r="H132" s="235">
        <v>0.0030000000000000001</v>
      </c>
      <c r="I132" s="236"/>
      <c r="J132" s="237">
        <f>ROUND(I132*H132,2)</f>
        <v>0</v>
      </c>
      <c r="K132" s="233" t="s">
        <v>156</v>
      </c>
      <c r="L132" s="44"/>
      <c r="M132" s="238" t="s">
        <v>19</v>
      </c>
      <c r="N132" s="239" t="s">
        <v>44</v>
      </c>
      <c r="O132" s="84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4" t="s">
        <v>264</v>
      </c>
      <c r="AT132" s="224" t="s">
        <v>166</v>
      </c>
      <c r="AU132" s="224" t="s">
        <v>83</v>
      </c>
      <c r="AY132" s="17" t="s">
        <v>148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7" t="s">
        <v>81</v>
      </c>
      <c r="BK132" s="225">
        <f>ROUND(I132*H132,2)</f>
        <v>0</v>
      </c>
      <c r="BL132" s="17" t="s">
        <v>264</v>
      </c>
      <c r="BM132" s="224" t="s">
        <v>1052</v>
      </c>
    </row>
    <row r="133" s="2" customFormat="1">
      <c r="A133" s="38"/>
      <c r="B133" s="39"/>
      <c r="C133" s="40"/>
      <c r="D133" s="226" t="s">
        <v>160</v>
      </c>
      <c r="E133" s="40"/>
      <c r="F133" s="227" t="s">
        <v>1051</v>
      </c>
      <c r="G133" s="40"/>
      <c r="H133" s="40"/>
      <c r="I133" s="228"/>
      <c r="J133" s="40"/>
      <c r="K133" s="40"/>
      <c r="L133" s="44"/>
      <c r="M133" s="229"/>
      <c r="N133" s="230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160</v>
      </c>
      <c r="AU133" s="17" t="s">
        <v>83</v>
      </c>
    </row>
    <row r="134" s="2" customFormat="1">
      <c r="A134" s="38"/>
      <c r="B134" s="39"/>
      <c r="C134" s="40"/>
      <c r="D134" s="240" t="s">
        <v>171</v>
      </c>
      <c r="E134" s="40"/>
      <c r="F134" s="241" t="s">
        <v>1053</v>
      </c>
      <c r="G134" s="40"/>
      <c r="H134" s="40"/>
      <c r="I134" s="228"/>
      <c r="J134" s="40"/>
      <c r="K134" s="40"/>
      <c r="L134" s="44"/>
      <c r="M134" s="229"/>
      <c r="N134" s="230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171</v>
      </c>
      <c r="AU134" s="17" t="s">
        <v>83</v>
      </c>
    </row>
    <row r="135" s="12" customFormat="1" ht="22.8" customHeight="1">
      <c r="A135" s="12"/>
      <c r="B135" s="196"/>
      <c r="C135" s="197"/>
      <c r="D135" s="198" t="s">
        <v>72</v>
      </c>
      <c r="E135" s="210" t="s">
        <v>1054</v>
      </c>
      <c r="F135" s="210" t="s">
        <v>1055</v>
      </c>
      <c r="G135" s="197"/>
      <c r="H135" s="197"/>
      <c r="I135" s="200"/>
      <c r="J135" s="211">
        <f>BK135</f>
        <v>0</v>
      </c>
      <c r="K135" s="197"/>
      <c r="L135" s="202"/>
      <c r="M135" s="203"/>
      <c r="N135" s="204"/>
      <c r="O135" s="204"/>
      <c r="P135" s="205">
        <f>SUM(P136:P175)</f>
        <v>0</v>
      </c>
      <c r="Q135" s="204"/>
      <c r="R135" s="205">
        <f>SUM(R136:R175)</f>
        <v>0.085359999999999991</v>
      </c>
      <c r="S135" s="204"/>
      <c r="T135" s="206">
        <f>SUM(T136:T175)</f>
        <v>0.11439600000000001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7" t="s">
        <v>83</v>
      </c>
      <c r="AT135" s="208" t="s">
        <v>72</v>
      </c>
      <c r="AU135" s="208" t="s">
        <v>81</v>
      </c>
      <c r="AY135" s="207" t="s">
        <v>148</v>
      </c>
      <c r="BK135" s="209">
        <f>SUM(BK136:BK175)</f>
        <v>0</v>
      </c>
    </row>
    <row r="136" s="2" customFormat="1" ht="24.15" customHeight="1">
      <c r="A136" s="38"/>
      <c r="B136" s="39"/>
      <c r="C136" s="231" t="s">
        <v>8</v>
      </c>
      <c r="D136" s="231" t="s">
        <v>166</v>
      </c>
      <c r="E136" s="232" t="s">
        <v>1056</v>
      </c>
      <c r="F136" s="233" t="s">
        <v>1057</v>
      </c>
      <c r="G136" s="234" t="s">
        <v>155</v>
      </c>
      <c r="H136" s="235">
        <v>6</v>
      </c>
      <c r="I136" s="236"/>
      <c r="J136" s="237">
        <f>ROUND(I136*H136,2)</f>
        <v>0</v>
      </c>
      <c r="K136" s="233" t="s">
        <v>156</v>
      </c>
      <c r="L136" s="44"/>
      <c r="M136" s="238" t="s">
        <v>19</v>
      </c>
      <c r="N136" s="239" t="s">
        <v>44</v>
      </c>
      <c r="O136" s="84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4" t="s">
        <v>264</v>
      </c>
      <c r="AT136" s="224" t="s">
        <v>166</v>
      </c>
      <c r="AU136" s="224" t="s">
        <v>83</v>
      </c>
      <c r="AY136" s="17" t="s">
        <v>148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7" t="s">
        <v>81</v>
      </c>
      <c r="BK136" s="225">
        <f>ROUND(I136*H136,2)</f>
        <v>0</v>
      </c>
      <c r="BL136" s="17" t="s">
        <v>264</v>
      </c>
      <c r="BM136" s="224" t="s">
        <v>1058</v>
      </c>
    </row>
    <row r="137" s="2" customFormat="1">
      <c r="A137" s="38"/>
      <c r="B137" s="39"/>
      <c r="C137" s="40"/>
      <c r="D137" s="226" t="s">
        <v>160</v>
      </c>
      <c r="E137" s="40"/>
      <c r="F137" s="227" t="s">
        <v>1057</v>
      </c>
      <c r="G137" s="40"/>
      <c r="H137" s="40"/>
      <c r="I137" s="228"/>
      <c r="J137" s="40"/>
      <c r="K137" s="40"/>
      <c r="L137" s="44"/>
      <c r="M137" s="229"/>
      <c r="N137" s="230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160</v>
      </c>
      <c r="AU137" s="17" t="s">
        <v>83</v>
      </c>
    </row>
    <row r="138" s="2" customFormat="1">
      <c r="A138" s="38"/>
      <c r="B138" s="39"/>
      <c r="C138" s="40"/>
      <c r="D138" s="240" t="s">
        <v>171</v>
      </c>
      <c r="E138" s="40"/>
      <c r="F138" s="241" t="s">
        <v>1059</v>
      </c>
      <c r="G138" s="40"/>
      <c r="H138" s="40"/>
      <c r="I138" s="228"/>
      <c r="J138" s="40"/>
      <c r="K138" s="40"/>
      <c r="L138" s="44"/>
      <c r="M138" s="229"/>
      <c r="N138" s="230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171</v>
      </c>
      <c r="AU138" s="17" t="s">
        <v>83</v>
      </c>
    </row>
    <row r="139" s="2" customFormat="1" ht="16.5" customHeight="1">
      <c r="A139" s="38"/>
      <c r="B139" s="39"/>
      <c r="C139" s="231" t="s">
        <v>264</v>
      </c>
      <c r="D139" s="231" t="s">
        <v>166</v>
      </c>
      <c r="E139" s="232" t="s">
        <v>1060</v>
      </c>
      <c r="F139" s="233" t="s">
        <v>1061</v>
      </c>
      <c r="G139" s="234" t="s">
        <v>182</v>
      </c>
      <c r="H139" s="235">
        <v>3.4199999999999999</v>
      </c>
      <c r="I139" s="236"/>
      <c r="J139" s="237">
        <f>ROUND(I139*H139,2)</f>
        <v>0</v>
      </c>
      <c r="K139" s="233" t="s">
        <v>156</v>
      </c>
      <c r="L139" s="44"/>
      <c r="M139" s="238" t="s">
        <v>19</v>
      </c>
      <c r="N139" s="239" t="s">
        <v>44</v>
      </c>
      <c r="O139" s="84"/>
      <c r="P139" s="222">
        <f>O139*H139</f>
        <v>0</v>
      </c>
      <c r="Q139" s="222">
        <v>0</v>
      </c>
      <c r="R139" s="222">
        <f>Q139*H139</f>
        <v>0</v>
      </c>
      <c r="S139" s="222">
        <v>0.023800000000000002</v>
      </c>
      <c r="T139" s="223">
        <f>S139*H139</f>
        <v>0.08139600000000001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4" t="s">
        <v>264</v>
      </c>
      <c r="AT139" s="224" t="s">
        <v>166</v>
      </c>
      <c r="AU139" s="224" t="s">
        <v>83</v>
      </c>
      <c r="AY139" s="17" t="s">
        <v>148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7" t="s">
        <v>81</v>
      </c>
      <c r="BK139" s="225">
        <f>ROUND(I139*H139,2)</f>
        <v>0</v>
      </c>
      <c r="BL139" s="17" t="s">
        <v>264</v>
      </c>
      <c r="BM139" s="224" t="s">
        <v>1062</v>
      </c>
    </row>
    <row r="140" s="2" customFormat="1">
      <c r="A140" s="38"/>
      <c r="B140" s="39"/>
      <c r="C140" s="40"/>
      <c r="D140" s="226" t="s">
        <v>160</v>
      </c>
      <c r="E140" s="40"/>
      <c r="F140" s="227" t="s">
        <v>1061</v>
      </c>
      <c r="G140" s="40"/>
      <c r="H140" s="40"/>
      <c r="I140" s="228"/>
      <c r="J140" s="40"/>
      <c r="K140" s="40"/>
      <c r="L140" s="44"/>
      <c r="M140" s="229"/>
      <c r="N140" s="230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160</v>
      </c>
      <c r="AU140" s="17" t="s">
        <v>83</v>
      </c>
    </row>
    <row r="141" s="2" customFormat="1">
      <c r="A141" s="38"/>
      <c r="B141" s="39"/>
      <c r="C141" s="40"/>
      <c r="D141" s="240" t="s">
        <v>171</v>
      </c>
      <c r="E141" s="40"/>
      <c r="F141" s="241" t="s">
        <v>1063</v>
      </c>
      <c r="G141" s="40"/>
      <c r="H141" s="40"/>
      <c r="I141" s="228"/>
      <c r="J141" s="40"/>
      <c r="K141" s="40"/>
      <c r="L141" s="44"/>
      <c r="M141" s="229"/>
      <c r="N141" s="230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171</v>
      </c>
      <c r="AU141" s="17" t="s">
        <v>83</v>
      </c>
    </row>
    <row r="142" s="13" customFormat="1">
      <c r="A142" s="13"/>
      <c r="B142" s="242"/>
      <c r="C142" s="243"/>
      <c r="D142" s="226" t="s">
        <v>204</v>
      </c>
      <c r="E142" s="244" t="s">
        <v>19</v>
      </c>
      <c r="F142" s="245" t="s">
        <v>1064</v>
      </c>
      <c r="G142" s="243"/>
      <c r="H142" s="246">
        <v>2.46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2" t="s">
        <v>204</v>
      </c>
      <c r="AU142" s="252" t="s">
        <v>83</v>
      </c>
      <c r="AV142" s="13" t="s">
        <v>83</v>
      </c>
      <c r="AW142" s="13" t="s">
        <v>33</v>
      </c>
      <c r="AX142" s="13" t="s">
        <v>73</v>
      </c>
      <c r="AY142" s="252" t="s">
        <v>148</v>
      </c>
    </row>
    <row r="143" s="13" customFormat="1">
      <c r="A143" s="13"/>
      <c r="B143" s="242"/>
      <c r="C143" s="243"/>
      <c r="D143" s="226" t="s">
        <v>204</v>
      </c>
      <c r="E143" s="244" t="s">
        <v>19</v>
      </c>
      <c r="F143" s="245" t="s">
        <v>1065</v>
      </c>
      <c r="G143" s="243"/>
      <c r="H143" s="246">
        <v>0.95999999999999996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2" t="s">
        <v>204</v>
      </c>
      <c r="AU143" s="252" t="s">
        <v>83</v>
      </c>
      <c r="AV143" s="13" t="s">
        <v>83</v>
      </c>
      <c r="AW143" s="13" t="s">
        <v>33</v>
      </c>
      <c r="AX143" s="13" t="s">
        <v>73</v>
      </c>
      <c r="AY143" s="252" t="s">
        <v>148</v>
      </c>
    </row>
    <row r="144" s="14" customFormat="1">
      <c r="A144" s="14"/>
      <c r="B144" s="258"/>
      <c r="C144" s="259"/>
      <c r="D144" s="226" t="s">
        <v>204</v>
      </c>
      <c r="E144" s="260" t="s">
        <v>19</v>
      </c>
      <c r="F144" s="261" t="s">
        <v>795</v>
      </c>
      <c r="G144" s="259"/>
      <c r="H144" s="262">
        <v>3.4199999999999999</v>
      </c>
      <c r="I144" s="263"/>
      <c r="J144" s="259"/>
      <c r="K144" s="259"/>
      <c r="L144" s="264"/>
      <c r="M144" s="265"/>
      <c r="N144" s="266"/>
      <c r="O144" s="266"/>
      <c r="P144" s="266"/>
      <c r="Q144" s="266"/>
      <c r="R144" s="266"/>
      <c r="S144" s="266"/>
      <c r="T144" s="26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8" t="s">
        <v>204</v>
      </c>
      <c r="AU144" s="268" t="s">
        <v>83</v>
      </c>
      <c r="AV144" s="14" t="s">
        <v>158</v>
      </c>
      <c r="AW144" s="14" t="s">
        <v>33</v>
      </c>
      <c r="AX144" s="14" t="s">
        <v>81</v>
      </c>
      <c r="AY144" s="268" t="s">
        <v>148</v>
      </c>
    </row>
    <row r="145" s="2" customFormat="1" ht="24.15" customHeight="1">
      <c r="A145" s="38"/>
      <c r="B145" s="39"/>
      <c r="C145" s="231" t="s">
        <v>271</v>
      </c>
      <c r="D145" s="231" t="s">
        <v>166</v>
      </c>
      <c r="E145" s="232" t="s">
        <v>1066</v>
      </c>
      <c r="F145" s="233" t="s">
        <v>1067</v>
      </c>
      <c r="G145" s="234" t="s">
        <v>155</v>
      </c>
      <c r="H145" s="235">
        <v>2</v>
      </c>
      <c r="I145" s="236"/>
      <c r="J145" s="237">
        <f>ROUND(I145*H145,2)</f>
        <v>0</v>
      </c>
      <c r="K145" s="233" t="s">
        <v>156</v>
      </c>
      <c r="L145" s="44"/>
      <c r="M145" s="238" t="s">
        <v>19</v>
      </c>
      <c r="N145" s="239" t="s">
        <v>44</v>
      </c>
      <c r="O145" s="84"/>
      <c r="P145" s="222">
        <f>O145*H145</f>
        <v>0</v>
      </c>
      <c r="Q145" s="222">
        <v>0.025159999999999998</v>
      </c>
      <c r="R145" s="222">
        <f>Q145*H145</f>
        <v>0.050319999999999997</v>
      </c>
      <c r="S145" s="222">
        <v>0</v>
      </c>
      <c r="T145" s="223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4" t="s">
        <v>264</v>
      </c>
      <c r="AT145" s="224" t="s">
        <v>166</v>
      </c>
      <c r="AU145" s="224" t="s">
        <v>83</v>
      </c>
      <c r="AY145" s="17" t="s">
        <v>148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7" t="s">
        <v>81</v>
      </c>
      <c r="BK145" s="225">
        <f>ROUND(I145*H145,2)</f>
        <v>0</v>
      </c>
      <c r="BL145" s="17" t="s">
        <v>264</v>
      </c>
      <c r="BM145" s="224" t="s">
        <v>1068</v>
      </c>
    </row>
    <row r="146" s="2" customFormat="1">
      <c r="A146" s="38"/>
      <c r="B146" s="39"/>
      <c r="C146" s="40"/>
      <c r="D146" s="226" t="s">
        <v>160</v>
      </c>
      <c r="E146" s="40"/>
      <c r="F146" s="227" t="s">
        <v>1067</v>
      </c>
      <c r="G146" s="40"/>
      <c r="H146" s="40"/>
      <c r="I146" s="228"/>
      <c r="J146" s="40"/>
      <c r="K146" s="40"/>
      <c r="L146" s="44"/>
      <c r="M146" s="229"/>
      <c r="N146" s="230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160</v>
      </c>
      <c r="AU146" s="17" t="s">
        <v>83</v>
      </c>
    </row>
    <row r="147" s="2" customFormat="1">
      <c r="A147" s="38"/>
      <c r="B147" s="39"/>
      <c r="C147" s="40"/>
      <c r="D147" s="240" t="s">
        <v>171</v>
      </c>
      <c r="E147" s="40"/>
      <c r="F147" s="241" t="s">
        <v>1069</v>
      </c>
      <c r="G147" s="40"/>
      <c r="H147" s="40"/>
      <c r="I147" s="228"/>
      <c r="J147" s="40"/>
      <c r="K147" s="40"/>
      <c r="L147" s="44"/>
      <c r="M147" s="229"/>
      <c r="N147" s="230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171</v>
      </c>
      <c r="AU147" s="17" t="s">
        <v>83</v>
      </c>
    </row>
    <row r="148" s="2" customFormat="1" ht="24.15" customHeight="1">
      <c r="A148" s="38"/>
      <c r="B148" s="39"/>
      <c r="C148" s="231" t="s">
        <v>276</v>
      </c>
      <c r="D148" s="231" t="s">
        <v>166</v>
      </c>
      <c r="E148" s="232" t="s">
        <v>1070</v>
      </c>
      <c r="F148" s="233" t="s">
        <v>1071</v>
      </c>
      <c r="G148" s="234" t="s">
        <v>155</v>
      </c>
      <c r="H148" s="235">
        <v>1</v>
      </c>
      <c r="I148" s="236"/>
      <c r="J148" s="237">
        <f>ROUND(I148*H148,2)</f>
        <v>0</v>
      </c>
      <c r="K148" s="233" t="s">
        <v>156</v>
      </c>
      <c r="L148" s="44"/>
      <c r="M148" s="238" t="s">
        <v>19</v>
      </c>
      <c r="N148" s="239" t="s">
        <v>44</v>
      </c>
      <c r="O148" s="84"/>
      <c r="P148" s="222">
        <f>O148*H148</f>
        <v>0</v>
      </c>
      <c r="Q148" s="222">
        <v>0.034799999999999998</v>
      </c>
      <c r="R148" s="222">
        <f>Q148*H148</f>
        <v>0.034799999999999998</v>
      </c>
      <c r="S148" s="222">
        <v>0</v>
      </c>
      <c r="T148" s="223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4" t="s">
        <v>264</v>
      </c>
      <c r="AT148" s="224" t="s">
        <v>166</v>
      </c>
      <c r="AU148" s="224" t="s">
        <v>83</v>
      </c>
      <c r="AY148" s="17" t="s">
        <v>148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7" t="s">
        <v>81</v>
      </c>
      <c r="BK148" s="225">
        <f>ROUND(I148*H148,2)</f>
        <v>0</v>
      </c>
      <c r="BL148" s="17" t="s">
        <v>264</v>
      </c>
      <c r="BM148" s="224" t="s">
        <v>1072</v>
      </c>
    </row>
    <row r="149" s="2" customFormat="1">
      <c r="A149" s="38"/>
      <c r="B149" s="39"/>
      <c r="C149" s="40"/>
      <c r="D149" s="226" t="s">
        <v>160</v>
      </c>
      <c r="E149" s="40"/>
      <c r="F149" s="227" t="s">
        <v>1071</v>
      </c>
      <c r="G149" s="40"/>
      <c r="H149" s="40"/>
      <c r="I149" s="228"/>
      <c r="J149" s="40"/>
      <c r="K149" s="40"/>
      <c r="L149" s="44"/>
      <c r="M149" s="229"/>
      <c r="N149" s="230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160</v>
      </c>
      <c r="AU149" s="17" t="s">
        <v>83</v>
      </c>
    </row>
    <row r="150" s="2" customFormat="1">
      <c r="A150" s="38"/>
      <c r="B150" s="39"/>
      <c r="C150" s="40"/>
      <c r="D150" s="240" t="s">
        <v>171</v>
      </c>
      <c r="E150" s="40"/>
      <c r="F150" s="241" t="s">
        <v>1073</v>
      </c>
      <c r="G150" s="40"/>
      <c r="H150" s="40"/>
      <c r="I150" s="228"/>
      <c r="J150" s="40"/>
      <c r="K150" s="40"/>
      <c r="L150" s="44"/>
      <c r="M150" s="229"/>
      <c r="N150" s="230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171</v>
      </c>
      <c r="AU150" s="17" t="s">
        <v>83</v>
      </c>
    </row>
    <row r="151" s="2" customFormat="1" ht="16.5" customHeight="1">
      <c r="A151" s="38"/>
      <c r="B151" s="39"/>
      <c r="C151" s="231" t="s">
        <v>282</v>
      </c>
      <c r="D151" s="231" t="s">
        <v>166</v>
      </c>
      <c r="E151" s="232" t="s">
        <v>1074</v>
      </c>
      <c r="F151" s="233" t="s">
        <v>1075</v>
      </c>
      <c r="G151" s="234" t="s">
        <v>155</v>
      </c>
      <c r="H151" s="235">
        <v>2</v>
      </c>
      <c r="I151" s="236"/>
      <c r="J151" s="237">
        <f>ROUND(I151*H151,2)</f>
        <v>0</v>
      </c>
      <c r="K151" s="233" t="s">
        <v>156</v>
      </c>
      <c r="L151" s="44"/>
      <c r="M151" s="238" t="s">
        <v>19</v>
      </c>
      <c r="N151" s="239" t="s">
        <v>44</v>
      </c>
      <c r="O151" s="84"/>
      <c r="P151" s="222">
        <f>O151*H151</f>
        <v>0</v>
      </c>
      <c r="Q151" s="222">
        <v>8.0000000000000007E-05</v>
      </c>
      <c r="R151" s="222">
        <f>Q151*H151</f>
        <v>0.00016000000000000001</v>
      </c>
      <c r="S151" s="222">
        <v>0.0135</v>
      </c>
      <c r="T151" s="223">
        <f>S151*H151</f>
        <v>0.027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4" t="s">
        <v>264</v>
      </c>
      <c r="AT151" s="224" t="s">
        <v>166</v>
      </c>
      <c r="AU151" s="224" t="s">
        <v>83</v>
      </c>
      <c r="AY151" s="17" t="s">
        <v>148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7" t="s">
        <v>81</v>
      </c>
      <c r="BK151" s="225">
        <f>ROUND(I151*H151,2)</f>
        <v>0</v>
      </c>
      <c r="BL151" s="17" t="s">
        <v>264</v>
      </c>
      <c r="BM151" s="224" t="s">
        <v>1076</v>
      </c>
    </row>
    <row r="152" s="2" customFormat="1">
      <c r="A152" s="38"/>
      <c r="B152" s="39"/>
      <c r="C152" s="40"/>
      <c r="D152" s="226" t="s">
        <v>160</v>
      </c>
      <c r="E152" s="40"/>
      <c r="F152" s="227" t="s">
        <v>1075</v>
      </c>
      <c r="G152" s="40"/>
      <c r="H152" s="40"/>
      <c r="I152" s="228"/>
      <c r="J152" s="40"/>
      <c r="K152" s="40"/>
      <c r="L152" s="44"/>
      <c r="M152" s="229"/>
      <c r="N152" s="230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160</v>
      </c>
      <c r="AU152" s="17" t="s">
        <v>83</v>
      </c>
    </row>
    <row r="153" s="2" customFormat="1">
      <c r="A153" s="38"/>
      <c r="B153" s="39"/>
      <c r="C153" s="40"/>
      <c r="D153" s="240" t="s">
        <v>171</v>
      </c>
      <c r="E153" s="40"/>
      <c r="F153" s="241" t="s">
        <v>1077</v>
      </c>
      <c r="G153" s="40"/>
      <c r="H153" s="40"/>
      <c r="I153" s="228"/>
      <c r="J153" s="40"/>
      <c r="K153" s="40"/>
      <c r="L153" s="44"/>
      <c r="M153" s="229"/>
      <c r="N153" s="230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171</v>
      </c>
      <c r="AU153" s="17" t="s">
        <v>83</v>
      </c>
    </row>
    <row r="154" s="2" customFormat="1" ht="16.5" customHeight="1">
      <c r="A154" s="38"/>
      <c r="B154" s="39"/>
      <c r="C154" s="231" t="s">
        <v>292</v>
      </c>
      <c r="D154" s="231" t="s">
        <v>166</v>
      </c>
      <c r="E154" s="232" t="s">
        <v>1078</v>
      </c>
      <c r="F154" s="233" t="s">
        <v>1079</v>
      </c>
      <c r="G154" s="234" t="s">
        <v>155</v>
      </c>
      <c r="H154" s="235">
        <v>3</v>
      </c>
      <c r="I154" s="236"/>
      <c r="J154" s="237">
        <f>ROUND(I154*H154,2)</f>
        <v>0</v>
      </c>
      <c r="K154" s="233" t="s">
        <v>156</v>
      </c>
      <c r="L154" s="44"/>
      <c r="M154" s="238" t="s">
        <v>19</v>
      </c>
      <c r="N154" s="239" t="s">
        <v>44</v>
      </c>
      <c r="O154" s="84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4" t="s">
        <v>264</v>
      </c>
      <c r="AT154" s="224" t="s">
        <v>166</v>
      </c>
      <c r="AU154" s="224" t="s">
        <v>83</v>
      </c>
      <c r="AY154" s="17" t="s">
        <v>148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7" t="s">
        <v>81</v>
      </c>
      <c r="BK154" s="225">
        <f>ROUND(I154*H154,2)</f>
        <v>0</v>
      </c>
      <c r="BL154" s="17" t="s">
        <v>264</v>
      </c>
      <c r="BM154" s="224" t="s">
        <v>1080</v>
      </c>
    </row>
    <row r="155" s="2" customFormat="1">
      <c r="A155" s="38"/>
      <c r="B155" s="39"/>
      <c r="C155" s="40"/>
      <c r="D155" s="226" t="s">
        <v>160</v>
      </c>
      <c r="E155" s="40"/>
      <c r="F155" s="227" t="s">
        <v>1079</v>
      </c>
      <c r="G155" s="40"/>
      <c r="H155" s="40"/>
      <c r="I155" s="228"/>
      <c r="J155" s="40"/>
      <c r="K155" s="40"/>
      <c r="L155" s="44"/>
      <c r="M155" s="229"/>
      <c r="N155" s="230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160</v>
      </c>
      <c r="AU155" s="17" t="s">
        <v>83</v>
      </c>
    </row>
    <row r="156" s="2" customFormat="1">
      <c r="A156" s="38"/>
      <c r="B156" s="39"/>
      <c r="C156" s="40"/>
      <c r="D156" s="240" t="s">
        <v>171</v>
      </c>
      <c r="E156" s="40"/>
      <c r="F156" s="241" t="s">
        <v>1081</v>
      </c>
      <c r="G156" s="40"/>
      <c r="H156" s="40"/>
      <c r="I156" s="228"/>
      <c r="J156" s="40"/>
      <c r="K156" s="40"/>
      <c r="L156" s="44"/>
      <c r="M156" s="229"/>
      <c r="N156" s="230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171</v>
      </c>
      <c r="AU156" s="17" t="s">
        <v>83</v>
      </c>
    </row>
    <row r="157" s="2" customFormat="1" ht="24.15" customHeight="1">
      <c r="A157" s="38"/>
      <c r="B157" s="39"/>
      <c r="C157" s="231" t="s">
        <v>7</v>
      </c>
      <c r="D157" s="231" t="s">
        <v>166</v>
      </c>
      <c r="E157" s="232" t="s">
        <v>1082</v>
      </c>
      <c r="F157" s="233" t="s">
        <v>1083</v>
      </c>
      <c r="G157" s="234" t="s">
        <v>182</v>
      </c>
      <c r="H157" s="235">
        <v>3.1200000000000001</v>
      </c>
      <c r="I157" s="236"/>
      <c r="J157" s="237">
        <f>ROUND(I157*H157,2)</f>
        <v>0</v>
      </c>
      <c r="K157" s="233" t="s">
        <v>156</v>
      </c>
      <c r="L157" s="44"/>
      <c r="M157" s="238" t="s">
        <v>19</v>
      </c>
      <c r="N157" s="239" t="s">
        <v>44</v>
      </c>
      <c r="O157" s="84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4" t="s">
        <v>264</v>
      </c>
      <c r="AT157" s="224" t="s">
        <v>166</v>
      </c>
      <c r="AU157" s="224" t="s">
        <v>83</v>
      </c>
      <c r="AY157" s="17" t="s">
        <v>148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7" t="s">
        <v>81</v>
      </c>
      <c r="BK157" s="225">
        <f>ROUND(I157*H157,2)</f>
        <v>0</v>
      </c>
      <c r="BL157" s="17" t="s">
        <v>264</v>
      </c>
      <c r="BM157" s="224" t="s">
        <v>1084</v>
      </c>
    </row>
    <row r="158" s="2" customFormat="1">
      <c r="A158" s="38"/>
      <c r="B158" s="39"/>
      <c r="C158" s="40"/>
      <c r="D158" s="226" t="s">
        <v>160</v>
      </c>
      <c r="E158" s="40"/>
      <c r="F158" s="227" t="s">
        <v>1083</v>
      </c>
      <c r="G158" s="40"/>
      <c r="H158" s="40"/>
      <c r="I158" s="228"/>
      <c r="J158" s="40"/>
      <c r="K158" s="40"/>
      <c r="L158" s="44"/>
      <c r="M158" s="229"/>
      <c r="N158" s="230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160</v>
      </c>
      <c r="AU158" s="17" t="s">
        <v>83</v>
      </c>
    </row>
    <row r="159" s="2" customFormat="1">
      <c r="A159" s="38"/>
      <c r="B159" s="39"/>
      <c r="C159" s="40"/>
      <c r="D159" s="240" t="s">
        <v>171</v>
      </c>
      <c r="E159" s="40"/>
      <c r="F159" s="241" t="s">
        <v>1085</v>
      </c>
      <c r="G159" s="40"/>
      <c r="H159" s="40"/>
      <c r="I159" s="228"/>
      <c r="J159" s="40"/>
      <c r="K159" s="40"/>
      <c r="L159" s="44"/>
      <c r="M159" s="229"/>
      <c r="N159" s="230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171</v>
      </c>
      <c r="AU159" s="17" t="s">
        <v>83</v>
      </c>
    </row>
    <row r="160" s="13" customFormat="1">
      <c r="A160" s="13"/>
      <c r="B160" s="242"/>
      <c r="C160" s="243"/>
      <c r="D160" s="226" t="s">
        <v>204</v>
      </c>
      <c r="E160" s="244" t="s">
        <v>19</v>
      </c>
      <c r="F160" s="245" t="s">
        <v>1086</v>
      </c>
      <c r="G160" s="243"/>
      <c r="H160" s="246">
        <v>1.9199999999999999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2" t="s">
        <v>204</v>
      </c>
      <c r="AU160" s="252" t="s">
        <v>83</v>
      </c>
      <c r="AV160" s="13" t="s">
        <v>83</v>
      </c>
      <c r="AW160" s="13" t="s">
        <v>33</v>
      </c>
      <c r="AX160" s="13" t="s">
        <v>73</v>
      </c>
      <c r="AY160" s="252" t="s">
        <v>148</v>
      </c>
    </row>
    <row r="161" s="13" customFormat="1">
      <c r="A161" s="13"/>
      <c r="B161" s="242"/>
      <c r="C161" s="243"/>
      <c r="D161" s="226" t="s">
        <v>204</v>
      </c>
      <c r="E161" s="244" t="s">
        <v>19</v>
      </c>
      <c r="F161" s="245" t="s">
        <v>1087</v>
      </c>
      <c r="G161" s="243"/>
      <c r="H161" s="246">
        <v>1.2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2" t="s">
        <v>204</v>
      </c>
      <c r="AU161" s="252" t="s">
        <v>83</v>
      </c>
      <c r="AV161" s="13" t="s">
        <v>83</v>
      </c>
      <c r="AW161" s="13" t="s">
        <v>33</v>
      </c>
      <c r="AX161" s="13" t="s">
        <v>73</v>
      </c>
      <c r="AY161" s="252" t="s">
        <v>148</v>
      </c>
    </row>
    <row r="162" s="14" customFormat="1">
      <c r="A162" s="14"/>
      <c r="B162" s="258"/>
      <c r="C162" s="259"/>
      <c r="D162" s="226" t="s">
        <v>204</v>
      </c>
      <c r="E162" s="260" t="s">
        <v>19</v>
      </c>
      <c r="F162" s="261" t="s">
        <v>795</v>
      </c>
      <c r="G162" s="259"/>
      <c r="H162" s="262">
        <v>3.1200000000000001</v>
      </c>
      <c r="I162" s="263"/>
      <c r="J162" s="259"/>
      <c r="K162" s="259"/>
      <c r="L162" s="264"/>
      <c r="M162" s="265"/>
      <c r="N162" s="266"/>
      <c r="O162" s="266"/>
      <c r="P162" s="266"/>
      <c r="Q162" s="266"/>
      <c r="R162" s="266"/>
      <c r="S162" s="266"/>
      <c r="T162" s="26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8" t="s">
        <v>204</v>
      </c>
      <c r="AU162" s="268" t="s">
        <v>83</v>
      </c>
      <c r="AV162" s="14" t="s">
        <v>158</v>
      </c>
      <c r="AW162" s="14" t="s">
        <v>33</v>
      </c>
      <c r="AX162" s="14" t="s">
        <v>81</v>
      </c>
      <c r="AY162" s="268" t="s">
        <v>148</v>
      </c>
    </row>
    <row r="163" s="2" customFormat="1" ht="16.5" customHeight="1">
      <c r="A163" s="38"/>
      <c r="B163" s="39"/>
      <c r="C163" s="231" t="s">
        <v>304</v>
      </c>
      <c r="D163" s="231" t="s">
        <v>166</v>
      </c>
      <c r="E163" s="232" t="s">
        <v>1088</v>
      </c>
      <c r="F163" s="233" t="s">
        <v>1089</v>
      </c>
      <c r="G163" s="234" t="s">
        <v>155</v>
      </c>
      <c r="H163" s="235">
        <v>8</v>
      </c>
      <c r="I163" s="236"/>
      <c r="J163" s="237">
        <f>ROUND(I163*H163,2)</f>
        <v>0</v>
      </c>
      <c r="K163" s="233" t="s">
        <v>156</v>
      </c>
      <c r="L163" s="44"/>
      <c r="M163" s="238" t="s">
        <v>19</v>
      </c>
      <c r="N163" s="239" t="s">
        <v>44</v>
      </c>
      <c r="O163" s="84"/>
      <c r="P163" s="222">
        <f>O163*H163</f>
        <v>0</v>
      </c>
      <c r="Q163" s="222">
        <v>1.0000000000000001E-05</v>
      </c>
      <c r="R163" s="222">
        <f>Q163*H163</f>
        <v>8.0000000000000007E-05</v>
      </c>
      <c r="S163" s="222">
        <v>0.00075000000000000002</v>
      </c>
      <c r="T163" s="223">
        <f>S163*H163</f>
        <v>0.0060000000000000001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4" t="s">
        <v>264</v>
      </c>
      <c r="AT163" s="224" t="s">
        <v>166</v>
      </c>
      <c r="AU163" s="224" t="s">
        <v>83</v>
      </c>
      <c r="AY163" s="17" t="s">
        <v>148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7" t="s">
        <v>81</v>
      </c>
      <c r="BK163" s="225">
        <f>ROUND(I163*H163,2)</f>
        <v>0</v>
      </c>
      <c r="BL163" s="17" t="s">
        <v>264</v>
      </c>
      <c r="BM163" s="224" t="s">
        <v>1090</v>
      </c>
    </row>
    <row r="164" s="2" customFormat="1">
      <c r="A164" s="38"/>
      <c r="B164" s="39"/>
      <c r="C164" s="40"/>
      <c r="D164" s="226" t="s">
        <v>160</v>
      </c>
      <c r="E164" s="40"/>
      <c r="F164" s="227" t="s">
        <v>1089</v>
      </c>
      <c r="G164" s="40"/>
      <c r="H164" s="40"/>
      <c r="I164" s="228"/>
      <c r="J164" s="40"/>
      <c r="K164" s="40"/>
      <c r="L164" s="44"/>
      <c r="M164" s="229"/>
      <c r="N164" s="230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160</v>
      </c>
      <c r="AU164" s="17" t="s">
        <v>83</v>
      </c>
    </row>
    <row r="165" s="2" customFormat="1">
      <c r="A165" s="38"/>
      <c r="B165" s="39"/>
      <c r="C165" s="40"/>
      <c r="D165" s="240" t="s">
        <v>171</v>
      </c>
      <c r="E165" s="40"/>
      <c r="F165" s="241" t="s">
        <v>1091</v>
      </c>
      <c r="G165" s="40"/>
      <c r="H165" s="40"/>
      <c r="I165" s="228"/>
      <c r="J165" s="40"/>
      <c r="K165" s="40"/>
      <c r="L165" s="44"/>
      <c r="M165" s="229"/>
      <c r="N165" s="230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171</v>
      </c>
      <c r="AU165" s="17" t="s">
        <v>83</v>
      </c>
    </row>
    <row r="166" s="2" customFormat="1" ht="16.5" customHeight="1">
      <c r="A166" s="38"/>
      <c r="B166" s="39"/>
      <c r="C166" s="231" t="s">
        <v>310</v>
      </c>
      <c r="D166" s="231" t="s">
        <v>166</v>
      </c>
      <c r="E166" s="232" t="s">
        <v>1092</v>
      </c>
      <c r="F166" s="233" t="s">
        <v>1093</v>
      </c>
      <c r="G166" s="234" t="s">
        <v>182</v>
      </c>
      <c r="H166" s="235">
        <v>4.1219999999999999</v>
      </c>
      <c r="I166" s="236"/>
      <c r="J166" s="237">
        <f>ROUND(I166*H166,2)</f>
        <v>0</v>
      </c>
      <c r="K166" s="233" t="s">
        <v>156</v>
      </c>
      <c r="L166" s="44"/>
      <c r="M166" s="238" t="s">
        <v>19</v>
      </c>
      <c r="N166" s="239" t="s">
        <v>44</v>
      </c>
      <c r="O166" s="84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4" t="s">
        <v>264</v>
      </c>
      <c r="AT166" s="224" t="s">
        <v>166</v>
      </c>
      <c r="AU166" s="224" t="s">
        <v>83</v>
      </c>
      <c r="AY166" s="17" t="s">
        <v>148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7" t="s">
        <v>81</v>
      </c>
      <c r="BK166" s="225">
        <f>ROUND(I166*H166,2)</f>
        <v>0</v>
      </c>
      <c r="BL166" s="17" t="s">
        <v>264</v>
      </c>
      <c r="BM166" s="224" t="s">
        <v>1094</v>
      </c>
    </row>
    <row r="167" s="2" customFormat="1">
      <c r="A167" s="38"/>
      <c r="B167" s="39"/>
      <c r="C167" s="40"/>
      <c r="D167" s="226" t="s">
        <v>160</v>
      </c>
      <c r="E167" s="40"/>
      <c r="F167" s="227" t="s">
        <v>1093</v>
      </c>
      <c r="G167" s="40"/>
      <c r="H167" s="40"/>
      <c r="I167" s="228"/>
      <c r="J167" s="40"/>
      <c r="K167" s="40"/>
      <c r="L167" s="44"/>
      <c r="M167" s="229"/>
      <c r="N167" s="230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160</v>
      </c>
      <c r="AU167" s="17" t="s">
        <v>83</v>
      </c>
    </row>
    <row r="168" s="2" customFormat="1">
      <c r="A168" s="38"/>
      <c r="B168" s="39"/>
      <c r="C168" s="40"/>
      <c r="D168" s="240" t="s">
        <v>171</v>
      </c>
      <c r="E168" s="40"/>
      <c r="F168" s="241" t="s">
        <v>1095</v>
      </c>
      <c r="G168" s="40"/>
      <c r="H168" s="40"/>
      <c r="I168" s="228"/>
      <c r="J168" s="40"/>
      <c r="K168" s="40"/>
      <c r="L168" s="44"/>
      <c r="M168" s="229"/>
      <c r="N168" s="230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171</v>
      </c>
      <c r="AU168" s="17" t="s">
        <v>83</v>
      </c>
    </row>
    <row r="169" s="13" customFormat="1">
      <c r="A169" s="13"/>
      <c r="B169" s="242"/>
      <c r="C169" s="243"/>
      <c r="D169" s="226" t="s">
        <v>204</v>
      </c>
      <c r="E169" s="244" t="s">
        <v>19</v>
      </c>
      <c r="F169" s="245" t="s">
        <v>1064</v>
      </c>
      <c r="G169" s="243"/>
      <c r="H169" s="246">
        <v>2.46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2" t="s">
        <v>204</v>
      </c>
      <c r="AU169" s="252" t="s">
        <v>83</v>
      </c>
      <c r="AV169" s="13" t="s">
        <v>83</v>
      </c>
      <c r="AW169" s="13" t="s">
        <v>33</v>
      </c>
      <c r="AX169" s="13" t="s">
        <v>73</v>
      </c>
      <c r="AY169" s="252" t="s">
        <v>148</v>
      </c>
    </row>
    <row r="170" s="13" customFormat="1">
      <c r="A170" s="13"/>
      <c r="B170" s="242"/>
      <c r="C170" s="243"/>
      <c r="D170" s="226" t="s">
        <v>204</v>
      </c>
      <c r="E170" s="244" t="s">
        <v>19</v>
      </c>
      <c r="F170" s="245" t="s">
        <v>1065</v>
      </c>
      <c r="G170" s="243"/>
      <c r="H170" s="246">
        <v>0.95999999999999996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2" t="s">
        <v>204</v>
      </c>
      <c r="AU170" s="252" t="s">
        <v>83</v>
      </c>
      <c r="AV170" s="13" t="s">
        <v>83</v>
      </c>
      <c r="AW170" s="13" t="s">
        <v>33</v>
      </c>
      <c r="AX170" s="13" t="s">
        <v>73</v>
      </c>
      <c r="AY170" s="252" t="s">
        <v>148</v>
      </c>
    </row>
    <row r="171" s="13" customFormat="1">
      <c r="A171" s="13"/>
      <c r="B171" s="242"/>
      <c r="C171" s="243"/>
      <c r="D171" s="226" t="s">
        <v>204</v>
      </c>
      <c r="E171" s="244" t="s">
        <v>19</v>
      </c>
      <c r="F171" s="245" t="s">
        <v>1096</v>
      </c>
      <c r="G171" s="243"/>
      <c r="H171" s="246">
        <v>0.70199999999999996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2" t="s">
        <v>204</v>
      </c>
      <c r="AU171" s="252" t="s">
        <v>83</v>
      </c>
      <c r="AV171" s="13" t="s">
        <v>83</v>
      </c>
      <c r="AW171" s="13" t="s">
        <v>33</v>
      </c>
      <c r="AX171" s="13" t="s">
        <v>73</v>
      </c>
      <c r="AY171" s="252" t="s">
        <v>148</v>
      </c>
    </row>
    <row r="172" s="14" customFormat="1">
      <c r="A172" s="14"/>
      <c r="B172" s="258"/>
      <c r="C172" s="259"/>
      <c r="D172" s="226" t="s">
        <v>204</v>
      </c>
      <c r="E172" s="260" t="s">
        <v>19</v>
      </c>
      <c r="F172" s="261" t="s">
        <v>795</v>
      </c>
      <c r="G172" s="259"/>
      <c r="H172" s="262">
        <v>4.1219999999999999</v>
      </c>
      <c r="I172" s="263"/>
      <c r="J172" s="259"/>
      <c r="K172" s="259"/>
      <c r="L172" s="264"/>
      <c r="M172" s="265"/>
      <c r="N172" s="266"/>
      <c r="O172" s="266"/>
      <c r="P172" s="266"/>
      <c r="Q172" s="266"/>
      <c r="R172" s="266"/>
      <c r="S172" s="266"/>
      <c r="T172" s="26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8" t="s">
        <v>204</v>
      </c>
      <c r="AU172" s="268" t="s">
        <v>83</v>
      </c>
      <c r="AV172" s="14" t="s">
        <v>158</v>
      </c>
      <c r="AW172" s="14" t="s">
        <v>33</v>
      </c>
      <c r="AX172" s="14" t="s">
        <v>81</v>
      </c>
      <c r="AY172" s="268" t="s">
        <v>148</v>
      </c>
    </row>
    <row r="173" s="2" customFormat="1" ht="24.15" customHeight="1">
      <c r="A173" s="38"/>
      <c r="B173" s="39"/>
      <c r="C173" s="231" t="s">
        <v>316</v>
      </c>
      <c r="D173" s="231" t="s">
        <v>166</v>
      </c>
      <c r="E173" s="232" t="s">
        <v>1097</v>
      </c>
      <c r="F173" s="233" t="s">
        <v>1098</v>
      </c>
      <c r="G173" s="234" t="s">
        <v>260</v>
      </c>
      <c r="H173" s="235">
        <v>0.085000000000000006</v>
      </c>
      <c r="I173" s="236"/>
      <c r="J173" s="237">
        <f>ROUND(I173*H173,2)</f>
        <v>0</v>
      </c>
      <c r="K173" s="233" t="s">
        <v>156</v>
      </c>
      <c r="L173" s="44"/>
      <c r="M173" s="238" t="s">
        <v>19</v>
      </c>
      <c r="N173" s="239" t="s">
        <v>44</v>
      </c>
      <c r="O173" s="84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4" t="s">
        <v>264</v>
      </c>
      <c r="AT173" s="224" t="s">
        <v>166</v>
      </c>
      <c r="AU173" s="224" t="s">
        <v>83</v>
      </c>
      <c r="AY173" s="17" t="s">
        <v>148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7" t="s">
        <v>81</v>
      </c>
      <c r="BK173" s="225">
        <f>ROUND(I173*H173,2)</f>
        <v>0</v>
      </c>
      <c r="BL173" s="17" t="s">
        <v>264</v>
      </c>
      <c r="BM173" s="224" t="s">
        <v>1099</v>
      </c>
    </row>
    <row r="174" s="2" customFormat="1">
      <c r="A174" s="38"/>
      <c r="B174" s="39"/>
      <c r="C174" s="40"/>
      <c r="D174" s="226" t="s">
        <v>160</v>
      </c>
      <c r="E174" s="40"/>
      <c r="F174" s="227" t="s">
        <v>1098</v>
      </c>
      <c r="G174" s="40"/>
      <c r="H174" s="40"/>
      <c r="I174" s="228"/>
      <c r="J174" s="40"/>
      <c r="K174" s="40"/>
      <c r="L174" s="44"/>
      <c r="M174" s="229"/>
      <c r="N174" s="230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160</v>
      </c>
      <c r="AU174" s="17" t="s">
        <v>83</v>
      </c>
    </row>
    <row r="175" s="2" customFormat="1">
      <c r="A175" s="38"/>
      <c r="B175" s="39"/>
      <c r="C175" s="40"/>
      <c r="D175" s="240" t="s">
        <v>171</v>
      </c>
      <c r="E175" s="40"/>
      <c r="F175" s="241" t="s">
        <v>1100</v>
      </c>
      <c r="G175" s="40"/>
      <c r="H175" s="40"/>
      <c r="I175" s="228"/>
      <c r="J175" s="40"/>
      <c r="K175" s="40"/>
      <c r="L175" s="44"/>
      <c r="M175" s="229"/>
      <c r="N175" s="230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171</v>
      </c>
      <c r="AU175" s="17" t="s">
        <v>83</v>
      </c>
    </row>
    <row r="176" s="12" customFormat="1" ht="22.8" customHeight="1">
      <c r="A176" s="12"/>
      <c r="B176" s="196"/>
      <c r="C176" s="197"/>
      <c r="D176" s="198" t="s">
        <v>72</v>
      </c>
      <c r="E176" s="210" t="s">
        <v>618</v>
      </c>
      <c r="F176" s="210" t="s">
        <v>619</v>
      </c>
      <c r="G176" s="197"/>
      <c r="H176" s="197"/>
      <c r="I176" s="200"/>
      <c r="J176" s="211">
        <f>BK176</f>
        <v>0</v>
      </c>
      <c r="K176" s="197"/>
      <c r="L176" s="202"/>
      <c r="M176" s="203"/>
      <c r="N176" s="204"/>
      <c r="O176" s="204"/>
      <c r="P176" s="205">
        <f>SUM(P177:P200)</f>
        <v>0</v>
      </c>
      <c r="Q176" s="204"/>
      <c r="R176" s="205">
        <f>SUM(R177:R200)</f>
        <v>0.0036870000000000002</v>
      </c>
      <c r="S176" s="204"/>
      <c r="T176" s="206">
        <f>SUM(T177:T200)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7" t="s">
        <v>83</v>
      </c>
      <c r="AT176" s="208" t="s">
        <v>72</v>
      </c>
      <c r="AU176" s="208" t="s">
        <v>81</v>
      </c>
      <c r="AY176" s="207" t="s">
        <v>148</v>
      </c>
      <c r="BK176" s="209">
        <f>SUM(BK177:BK200)</f>
        <v>0</v>
      </c>
    </row>
    <row r="177" s="2" customFormat="1" ht="16.5" customHeight="1">
      <c r="A177" s="38"/>
      <c r="B177" s="39"/>
      <c r="C177" s="231" t="s">
        <v>322</v>
      </c>
      <c r="D177" s="231" t="s">
        <v>166</v>
      </c>
      <c r="E177" s="232" t="s">
        <v>1101</v>
      </c>
      <c r="F177" s="233" t="s">
        <v>1102</v>
      </c>
      <c r="G177" s="234" t="s">
        <v>182</v>
      </c>
      <c r="H177" s="235">
        <v>5.7599999999999998</v>
      </c>
      <c r="I177" s="236"/>
      <c r="J177" s="237">
        <f>ROUND(I177*H177,2)</f>
        <v>0</v>
      </c>
      <c r="K177" s="233" t="s">
        <v>156</v>
      </c>
      <c r="L177" s="44"/>
      <c r="M177" s="238" t="s">
        <v>19</v>
      </c>
      <c r="N177" s="239" t="s">
        <v>44</v>
      </c>
      <c r="O177" s="84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4" t="s">
        <v>264</v>
      </c>
      <c r="AT177" s="224" t="s">
        <v>166</v>
      </c>
      <c r="AU177" s="224" t="s">
        <v>83</v>
      </c>
      <c r="AY177" s="17" t="s">
        <v>148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7" t="s">
        <v>81</v>
      </c>
      <c r="BK177" s="225">
        <f>ROUND(I177*H177,2)</f>
        <v>0</v>
      </c>
      <c r="BL177" s="17" t="s">
        <v>264</v>
      </c>
      <c r="BM177" s="224" t="s">
        <v>1103</v>
      </c>
    </row>
    <row r="178" s="2" customFormat="1">
      <c r="A178" s="38"/>
      <c r="B178" s="39"/>
      <c r="C178" s="40"/>
      <c r="D178" s="226" t="s">
        <v>160</v>
      </c>
      <c r="E178" s="40"/>
      <c r="F178" s="227" t="s">
        <v>1102</v>
      </c>
      <c r="G178" s="40"/>
      <c r="H178" s="40"/>
      <c r="I178" s="228"/>
      <c r="J178" s="40"/>
      <c r="K178" s="40"/>
      <c r="L178" s="44"/>
      <c r="M178" s="229"/>
      <c r="N178" s="230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160</v>
      </c>
      <c r="AU178" s="17" t="s">
        <v>83</v>
      </c>
    </row>
    <row r="179" s="2" customFormat="1">
      <c r="A179" s="38"/>
      <c r="B179" s="39"/>
      <c r="C179" s="40"/>
      <c r="D179" s="240" t="s">
        <v>171</v>
      </c>
      <c r="E179" s="40"/>
      <c r="F179" s="241" t="s">
        <v>1104</v>
      </c>
      <c r="G179" s="40"/>
      <c r="H179" s="40"/>
      <c r="I179" s="228"/>
      <c r="J179" s="40"/>
      <c r="K179" s="40"/>
      <c r="L179" s="44"/>
      <c r="M179" s="229"/>
      <c r="N179" s="230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171</v>
      </c>
      <c r="AU179" s="17" t="s">
        <v>83</v>
      </c>
    </row>
    <row r="180" s="13" customFormat="1">
      <c r="A180" s="13"/>
      <c r="B180" s="242"/>
      <c r="C180" s="243"/>
      <c r="D180" s="226" t="s">
        <v>204</v>
      </c>
      <c r="E180" s="244" t="s">
        <v>19</v>
      </c>
      <c r="F180" s="245" t="s">
        <v>1105</v>
      </c>
      <c r="G180" s="243"/>
      <c r="H180" s="246">
        <v>3.3599999999999999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2" t="s">
        <v>204</v>
      </c>
      <c r="AU180" s="252" t="s">
        <v>83</v>
      </c>
      <c r="AV180" s="13" t="s">
        <v>83</v>
      </c>
      <c r="AW180" s="13" t="s">
        <v>33</v>
      </c>
      <c r="AX180" s="13" t="s">
        <v>73</v>
      </c>
      <c r="AY180" s="252" t="s">
        <v>148</v>
      </c>
    </row>
    <row r="181" s="13" customFormat="1">
      <c r="A181" s="13"/>
      <c r="B181" s="242"/>
      <c r="C181" s="243"/>
      <c r="D181" s="226" t="s">
        <v>204</v>
      </c>
      <c r="E181" s="244" t="s">
        <v>19</v>
      </c>
      <c r="F181" s="245" t="s">
        <v>1106</v>
      </c>
      <c r="G181" s="243"/>
      <c r="H181" s="246">
        <v>2.3999999999999999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2" t="s">
        <v>204</v>
      </c>
      <c r="AU181" s="252" t="s">
        <v>83</v>
      </c>
      <c r="AV181" s="13" t="s">
        <v>83</v>
      </c>
      <c r="AW181" s="13" t="s">
        <v>33</v>
      </c>
      <c r="AX181" s="13" t="s">
        <v>73</v>
      </c>
      <c r="AY181" s="252" t="s">
        <v>148</v>
      </c>
    </row>
    <row r="182" s="14" customFormat="1">
      <c r="A182" s="14"/>
      <c r="B182" s="258"/>
      <c r="C182" s="259"/>
      <c r="D182" s="226" t="s">
        <v>204</v>
      </c>
      <c r="E182" s="260" t="s">
        <v>19</v>
      </c>
      <c r="F182" s="261" t="s">
        <v>795</v>
      </c>
      <c r="G182" s="259"/>
      <c r="H182" s="262">
        <v>5.7599999999999998</v>
      </c>
      <c r="I182" s="263"/>
      <c r="J182" s="259"/>
      <c r="K182" s="259"/>
      <c r="L182" s="264"/>
      <c r="M182" s="265"/>
      <c r="N182" s="266"/>
      <c r="O182" s="266"/>
      <c r="P182" s="266"/>
      <c r="Q182" s="266"/>
      <c r="R182" s="266"/>
      <c r="S182" s="266"/>
      <c r="T182" s="26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8" t="s">
        <v>204</v>
      </c>
      <c r="AU182" s="268" t="s">
        <v>83</v>
      </c>
      <c r="AV182" s="14" t="s">
        <v>158</v>
      </c>
      <c r="AW182" s="14" t="s">
        <v>33</v>
      </c>
      <c r="AX182" s="14" t="s">
        <v>81</v>
      </c>
      <c r="AY182" s="268" t="s">
        <v>148</v>
      </c>
    </row>
    <row r="183" s="2" customFormat="1" ht="16.5" customHeight="1">
      <c r="A183" s="38"/>
      <c r="B183" s="39"/>
      <c r="C183" s="212" t="s">
        <v>330</v>
      </c>
      <c r="D183" s="212" t="s">
        <v>152</v>
      </c>
      <c r="E183" s="213" t="s">
        <v>1107</v>
      </c>
      <c r="F183" s="214" t="s">
        <v>1108</v>
      </c>
      <c r="G183" s="215" t="s">
        <v>454</v>
      </c>
      <c r="H183" s="216">
        <v>1.498</v>
      </c>
      <c r="I183" s="217"/>
      <c r="J183" s="218">
        <f>ROUND(I183*H183,2)</f>
        <v>0</v>
      </c>
      <c r="K183" s="214" t="s">
        <v>156</v>
      </c>
      <c r="L183" s="219"/>
      <c r="M183" s="220" t="s">
        <v>19</v>
      </c>
      <c r="N183" s="221" t="s">
        <v>44</v>
      </c>
      <c r="O183" s="84"/>
      <c r="P183" s="222">
        <f>O183*H183</f>
        <v>0</v>
      </c>
      <c r="Q183" s="222">
        <v>0.001</v>
      </c>
      <c r="R183" s="222">
        <f>Q183*H183</f>
        <v>0.001498</v>
      </c>
      <c r="S183" s="222">
        <v>0</v>
      </c>
      <c r="T183" s="223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4" t="s">
        <v>300</v>
      </c>
      <c r="AT183" s="224" t="s">
        <v>152</v>
      </c>
      <c r="AU183" s="224" t="s">
        <v>83</v>
      </c>
      <c r="AY183" s="17" t="s">
        <v>148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7" t="s">
        <v>81</v>
      </c>
      <c r="BK183" s="225">
        <f>ROUND(I183*H183,2)</f>
        <v>0</v>
      </c>
      <c r="BL183" s="17" t="s">
        <v>264</v>
      </c>
      <c r="BM183" s="224" t="s">
        <v>1109</v>
      </c>
    </row>
    <row r="184" s="2" customFormat="1">
      <c r="A184" s="38"/>
      <c r="B184" s="39"/>
      <c r="C184" s="40"/>
      <c r="D184" s="226" t="s">
        <v>160</v>
      </c>
      <c r="E184" s="40"/>
      <c r="F184" s="227" t="s">
        <v>1108</v>
      </c>
      <c r="G184" s="40"/>
      <c r="H184" s="40"/>
      <c r="I184" s="228"/>
      <c r="J184" s="40"/>
      <c r="K184" s="40"/>
      <c r="L184" s="44"/>
      <c r="M184" s="229"/>
      <c r="N184" s="230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160</v>
      </c>
      <c r="AU184" s="17" t="s">
        <v>83</v>
      </c>
    </row>
    <row r="185" s="13" customFormat="1">
      <c r="A185" s="13"/>
      <c r="B185" s="242"/>
      <c r="C185" s="243"/>
      <c r="D185" s="226" t="s">
        <v>204</v>
      </c>
      <c r="E185" s="244" t="s">
        <v>19</v>
      </c>
      <c r="F185" s="245" t="s">
        <v>1110</v>
      </c>
      <c r="G185" s="243"/>
      <c r="H185" s="246">
        <v>1.498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2" t="s">
        <v>204</v>
      </c>
      <c r="AU185" s="252" t="s">
        <v>83</v>
      </c>
      <c r="AV185" s="13" t="s">
        <v>83</v>
      </c>
      <c r="AW185" s="13" t="s">
        <v>33</v>
      </c>
      <c r="AX185" s="13" t="s">
        <v>81</v>
      </c>
      <c r="AY185" s="252" t="s">
        <v>148</v>
      </c>
    </row>
    <row r="186" s="2" customFormat="1" ht="16.5" customHeight="1">
      <c r="A186" s="38"/>
      <c r="B186" s="39"/>
      <c r="C186" s="231" t="s">
        <v>335</v>
      </c>
      <c r="D186" s="231" t="s">
        <v>166</v>
      </c>
      <c r="E186" s="232" t="s">
        <v>1111</v>
      </c>
      <c r="F186" s="233" t="s">
        <v>1112</v>
      </c>
      <c r="G186" s="234" t="s">
        <v>182</v>
      </c>
      <c r="H186" s="235">
        <v>5.7599999999999998</v>
      </c>
      <c r="I186" s="236"/>
      <c r="J186" s="237">
        <f>ROUND(I186*H186,2)</f>
        <v>0</v>
      </c>
      <c r="K186" s="233" t="s">
        <v>156</v>
      </c>
      <c r="L186" s="44"/>
      <c r="M186" s="238" t="s">
        <v>19</v>
      </c>
      <c r="N186" s="239" t="s">
        <v>44</v>
      </c>
      <c r="O186" s="84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4" t="s">
        <v>264</v>
      </c>
      <c r="AT186" s="224" t="s">
        <v>166</v>
      </c>
      <c r="AU186" s="224" t="s">
        <v>83</v>
      </c>
      <c r="AY186" s="17" t="s">
        <v>148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7" t="s">
        <v>81</v>
      </c>
      <c r="BK186" s="225">
        <f>ROUND(I186*H186,2)</f>
        <v>0</v>
      </c>
      <c r="BL186" s="17" t="s">
        <v>264</v>
      </c>
      <c r="BM186" s="224" t="s">
        <v>1113</v>
      </c>
    </row>
    <row r="187" s="2" customFormat="1">
      <c r="A187" s="38"/>
      <c r="B187" s="39"/>
      <c r="C187" s="40"/>
      <c r="D187" s="226" t="s">
        <v>160</v>
      </c>
      <c r="E187" s="40"/>
      <c r="F187" s="227" t="s">
        <v>1112</v>
      </c>
      <c r="G187" s="40"/>
      <c r="H187" s="40"/>
      <c r="I187" s="228"/>
      <c r="J187" s="40"/>
      <c r="K187" s="40"/>
      <c r="L187" s="44"/>
      <c r="M187" s="229"/>
      <c r="N187" s="230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160</v>
      </c>
      <c r="AU187" s="17" t="s">
        <v>83</v>
      </c>
    </row>
    <row r="188" s="2" customFormat="1">
      <c r="A188" s="38"/>
      <c r="B188" s="39"/>
      <c r="C188" s="40"/>
      <c r="D188" s="240" t="s">
        <v>171</v>
      </c>
      <c r="E188" s="40"/>
      <c r="F188" s="241" t="s">
        <v>1114</v>
      </c>
      <c r="G188" s="40"/>
      <c r="H188" s="40"/>
      <c r="I188" s="228"/>
      <c r="J188" s="40"/>
      <c r="K188" s="40"/>
      <c r="L188" s="44"/>
      <c r="M188" s="229"/>
      <c r="N188" s="230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171</v>
      </c>
      <c r="AU188" s="17" t="s">
        <v>83</v>
      </c>
    </row>
    <row r="189" s="13" customFormat="1">
      <c r="A189" s="13"/>
      <c r="B189" s="242"/>
      <c r="C189" s="243"/>
      <c r="D189" s="226" t="s">
        <v>204</v>
      </c>
      <c r="E189" s="244" t="s">
        <v>19</v>
      </c>
      <c r="F189" s="245" t="s">
        <v>1105</v>
      </c>
      <c r="G189" s="243"/>
      <c r="H189" s="246">
        <v>3.3599999999999999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2" t="s">
        <v>204</v>
      </c>
      <c r="AU189" s="252" t="s">
        <v>83</v>
      </c>
      <c r="AV189" s="13" t="s">
        <v>83</v>
      </c>
      <c r="AW189" s="13" t="s">
        <v>33</v>
      </c>
      <c r="AX189" s="13" t="s">
        <v>73</v>
      </c>
      <c r="AY189" s="252" t="s">
        <v>148</v>
      </c>
    </row>
    <row r="190" s="13" customFormat="1">
      <c r="A190" s="13"/>
      <c r="B190" s="242"/>
      <c r="C190" s="243"/>
      <c r="D190" s="226" t="s">
        <v>204</v>
      </c>
      <c r="E190" s="244" t="s">
        <v>19</v>
      </c>
      <c r="F190" s="245" t="s">
        <v>1106</v>
      </c>
      <c r="G190" s="243"/>
      <c r="H190" s="246">
        <v>2.3999999999999999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2" t="s">
        <v>204</v>
      </c>
      <c r="AU190" s="252" t="s">
        <v>83</v>
      </c>
      <c r="AV190" s="13" t="s">
        <v>83</v>
      </c>
      <c r="AW190" s="13" t="s">
        <v>33</v>
      </c>
      <c r="AX190" s="13" t="s">
        <v>73</v>
      </c>
      <c r="AY190" s="252" t="s">
        <v>148</v>
      </c>
    </row>
    <row r="191" s="14" customFormat="1">
      <c r="A191" s="14"/>
      <c r="B191" s="258"/>
      <c r="C191" s="259"/>
      <c r="D191" s="226" t="s">
        <v>204</v>
      </c>
      <c r="E191" s="260" t="s">
        <v>19</v>
      </c>
      <c r="F191" s="261" t="s">
        <v>795</v>
      </c>
      <c r="G191" s="259"/>
      <c r="H191" s="262">
        <v>5.7599999999999998</v>
      </c>
      <c r="I191" s="263"/>
      <c r="J191" s="259"/>
      <c r="K191" s="259"/>
      <c r="L191" s="264"/>
      <c r="M191" s="265"/>
      <c r="N191" s="266"/>
      <c r="O191" s="266"/>
      <c r="P191" s="266"/>
      <c r="Q191" s="266"/>
      <c r="R191" s="266"/>
      <c r="S191" s="266"/>
      <c r="T191" s="26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8" t="s">
        <v>204</v>
      </c>
      <c r="AU191" s="268" t="s">
        <v>83</v>
      </c>
      <c r="AV191" s="14" t="s">
        <v>158</v>
      </c>
      <c r="AW191" s="14" t="s">
        <v>33</v>
      </c>
      <c r="AX191" s="14" t="s">
        <v>81</v>
      </c>
      <c r="AY191" s="268" t="s">
        <v>148</v>
      </c>
    </row>
    <row r="192" s="2" customFormat="1" ht="16.5" customHeight="1">
      <c r="A192" s="38"/>
      <c r="B192" s="39"/>
      <c r="C192" s="231" t="s">
        <v>339</v>
      </c>
      <c r="D192" s="231" t="s">
        <v>166</v>
      </c>
      <c r="E192" s="232" t="s">
        <v>1115</v>
      </c>
      <c r="F192" s="233" t="s">
        <v>1116</v>
      </c>
      <c r="G192" s="234" t="s">
        <v>182</v>
      </c>
      <c r="H192" s="235">
        <v>5.7599999999999998</v>
      </c>
      <c r="I192" s="236"/>
      <c r="J192" s="237">
        <f>ROUND(I192*H192,2)</f>
        <v>0</v>
      </c>
      <c r="K192" s="233" t="s">
        <v>156</v>
      </c>
      <c r="L192" s="44"/>
      <c r="M192" s="238" t="s">
        <v>19</v>
      </c>
      <c r="N192" s="239" t="s">
        <v>44</v>
      </c>
      <c r="O192" s="84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4" t="s">
        <v>264</v>
      </c>
      <c r="AT192" s="224" t="s">
        <v>166</v>
      </c>
      <c r="AU192" s="224" t="s">
        <v>83</v>
      </c>
      <c r="AY192" s="17" t="s">
        <v>148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7" t="s">
        <v>81</v>
      </c>
      <c r="BK192" s="225">
        <f>ROUND(I192*H192,2)</f>
        <v>0</v>
      </c>
      <c r="BL192" s="17" t="s">
        <v>264</v>
      </c>
      <c r="BM192" s="224" t="s">
        <v>1117</v>
      </c>
    </row>
    <row r="193" s="2" customFormat="1">
      <c r="A193" s="38"/>
      <c r="B193" s="39"/>
      <c r="C193" s="40"/>
      <c r="D193" s="226" t="s">
        <v>160</v>
      </c>
      <c r="E193" s="40"/>
      <c r="F193" s="227" t="s">
        <v>1116</v>
      </c>
      <c r="G193" s="40"/>
      <c r="H193" s="40"/>
      <c r="I193" s="228"/>
      <c r="J193" s="40"/>
      <c r="K193" s="40"/>
      <c r="L193" s="44"/>
      <c r="M193" s="229"/>
      <c r="N193" s="230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160</v>
      </c>
      <c r="AU193" s="17" t="s">
        <v>83</v>
      </c>
    </row>
    <row r="194" s="2" customFormat="1">
      <c r="A194" s="38"/>
      <c r="B194" s="39"/>
      <c r="C194" s="40"/>
      <c r="D194" s="240" t="s">
        <v>171</v>
      </c>
      <c r="E194" s="40"/>
      <c r="F194" s="241" t="s">
        <v>1118</v>
      </c>
      <c r="G194" s="40"/>
      <c r="H194" s="40"/>
      <c r="I194" s="228"/>
      <c r="J194" s="40"/>
      <c r="K194" s="40"/>
      <c r="L194" s="44"/>
      <c r="M194" s="229"/>
      <c r="N194" s="230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171</v>
      </c>
      <c r="AU194" s="17" t="s">
        <v>83</v>
      </c>
    </row>
    <row r="195" s="13" customFormat="1">
      <c r="A195" s="13"/>
      <c r="B195" s="242"/>
      <c r="C195" s="243"/>
      <c r="D195" s="226" t="s">
        <v>204</v>
      </c>
      <c r="E195" s="244" t="s">
        <v>19</v>
      </c>
      <c r="F195" s="245" t="s">
        <v>1105</v>
      </c>
      <c r="G195" s="243"/>
      <c r="H195" s="246">
        <v>3.3599999999999999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2" t="s">
        <v>204</v>
      </c>
      <c r="AU195" s="252" t="s">
        <v>83</v>
      </c>
      <c r="AV195" s="13" t="s">
        <v>83</v>
      </c>
      <c r="AW195" s="13" t="s">
        <v>33</v>
      </c>
      <c r="AX195" s="13" t="s">
        <v>73</v>
      </c>
      <c r="AY195" s="252" t="s">
        <v>148</v>
      </c>
    </row>
    <row r="196" s="13" customFormat="1">
      <c r="A196" s="13"/>
      <c r="B196" s="242"/>
      <c r="C196" s="243"/>
      <c r="D196" s="226" t="s">
        <v>204</v>
      </c>
      <c r="E196" s="244" t="s">
        <v>19</v>
      </c>
      <c r="F196" s="245" t="s">
        <v>1106</v>
      </c>
      <c r="G196" s="243"/>
      <c r="H196" s="246">
        <v>2.3999999999999999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2" t="s">
        <v>204</v>
      </c>
      <c r="AU196" s="252" t="s">
        <v>83</v>
      </c>
      <c r="AV196" s="13" t="s">
        <v>83</v>
      </c>
      <c r="AW196" s="13" t="s">
        <v>33</v>
      </c>
      <c r="AX196" s="13" t="s">
        <v>73</v>
      </c>
      <c r="AY196" s="252" t="s">
        <v>148</v>
      </c>
    </row>
    <row r="197" s="14" customFormat="1">
      <c r="A197" s="14"/>
      <c r="B197" s="258"/>
      <c r="C197" s="259"/>
      <c r="D197" s="226" t="s">
        <v>204</v>
      </c>
      <c r="E197" s="260" t="s">
        <v>19</v>
      </c>
      <c r="F197" s="261" t="s">
        <v>795</v>
      </c>
      <c r="G197" s="259"/>
      <c r="H197" s="262">
        <v>5.7599999999999998</v>
      </c>
      <c r="I197" s="263"/>
      <c r="J197" s="259"/>
      <c r="K197" s="259"/>
      <c r="L197" s="264"/>
      <c r="M197" s="265"/>
      <c r="N197" s="266"/>
      <c r="O197" s="266"/>
      <c r="P197" s="266"/>
      <c r="Q197" s="266"/>
      <c r="R197" s="266"/>
      <c r="S197" s="266"/>
      <c r="T197" s="26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8" t="s">
        <v>204</v>
      </c>
      <c r="AU197" s="268" t="s">
        <v>83</v>
      </c>
      <c r="AV197" s="14" t="s">
        <v>158</v>
      </c>
      <c r="AW197" s="14" t="s">
        <v>33</v>
      </c>
      <c r="AX197" s="14" t="s">
        <v>81</v>
      </c>
      <c r="AY197" s="268" t="s">
        <v>148</v>
      </c>
    </row>
    <row r="198" s="2" customFormat="1" ht="16.5" customHeight="1">
      <c r="A198" s="38"/>
      <c r="B198" s="39"/>
      <c r="C198" s="212" t="s">
        <v>344</v>
      </c>
      <c r="D198" s="212" t="s">
        <v>152</v>
      </c>
      <c r="E198" s="213" t="s">
        <v>1119</v>
      </c>
      <c r="F198" s="214" t="s">
        <v>1120</v>
      </c>
      <c r="G198" s="215" t="s">
        <v>454</v>
      </c>
      <c r="H198" s="216">
        <v>2.1890000000000001</v>
      </c>
      <c r="I198" s="217"/>
      <c r="J198" s="218">
        <f>ROUND(I198*H198,2)</f>
        <v>0</v>
      </c>
      <c r="K198" s="214" t="s">
        <v>156</v>
      </c>
      <c r="L198" s="219"/>
      <c r="M198" s="220" t="s">
        <v>19</v>
      </c>
      <c r="N198" s="221" t="s">
        <v>44</v>
      </c>
      <c r="O198" s="84"/>
      <c r="P198" s="222">
        <f>O198*H198</f>
        <v>0</v>
      </c>
      <c r="Q198" s="222">
        <v>0.001</v>
      </c>
      <c r="R198" s="222">
        <f>Q198*H198</f>
        <v>0.002189</v>
      </c>
      <c r="S198" s="222">
        <v>0</v>
      </c>
      <c r="T198" s="223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4" t="s">
        <v>300</v>
      </c>
      <c r="AT198" s="224" t="s">
        <v>152</v>
      </c>
      <c r="AU198" s="224" t="s">
        <v>83</v>
      </c>
      <c r="AY198" s="17" t="s">
        <v>148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7" t="s">
        <v>81</v>
      </c>
      <c r="BK198" s="225">
        <f>ROUND(I198*H198,2)</f>
        <v>0</v>
      </c>
      <c r="BL198" s="17" t="s">
        <v>264</v>
      </c>
      <c r="BM198" s="224" t="s">
        <v>1121</v>
      </c>
    </row>
    <row r="199" s="2" customFormat="1">
      <c r="A199" s="38"/>
      <c r="B199" s="39"/>
      <c r="C199" s="40"/>
      <c r="D199" s="226" t="s">
        <v>160</v>
      </c>
      <c r="E199" s="40"/>
      <c r="F199" s="227" t="s">
        <v>1120</v>
      </c>
      <c r="G199" s="40"/>
      <c r="H199" s="40"/>
      <c r="I199" s="228"/>
      <c r="J199" s="40"/>
      <c r="K199" s="40"/>
      <c r="L199" s="44"/>
      <c r="M199" s="229"/>
      <c r="N199" s="230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160</v>
      </c>
      <c r="AU199" s="17" t="s">
        <v>83</v>
      </c>
    </row>
    <row r="200" s="13" customFormat="1">
      <c r="A200" s="13"/>
      <c r="B200" s="242"/>
      <c r="C200" s="243"/>
      <c r="D200" s="226" t="s">
        <v>204</v>
      </c>
      <c r="E200" s="244" t="s">
        <v>19</v>
      </c>
      <c r="F200" s="245" t="s">
        <v>1122</v>
      </c>
      <c r="G200" s="243"/>
      <c r="H200" s="246">
        <v>2.1890000000000001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2" t="s">
        <v>204</v>
      </c>
      <c r="AU200" s="252" t="s">
        <v>83</v>
      </c>
      <c r="AV200" s="13" t="s">
        <v>83</v>
      </c>
      <c r="AW200" s="13" t="s">
        <v>33</v>
      </c>
      <c r="AX200" s="13" t="s">
        <v>81</v>
      </c>
      <c r="AY200" s="252" t="s">
        <v>148</v>
      </c>
    </row>
    <row r="201" s="12" customFormat="1" ht="25.92" customHeight="1">
      <c r="A201" s="12"/>
      <c r="B201" s="196"/>
      <c r="C201" s="197"/>
      <c r="D201" s="198" t="s">
        <v>72</v>
      </c>
      <c r="E201" s="199" t="s">
        <v>719</v>
      </c>
      <c r="F201" s="199" t="s">
        <v>720</v>
      </c>
      <c r="G201" s="197"/>
      <c r="H201" s="197"/>
      <c r="I201" s="200"/>
      <c r="J201" s="201">
        <f>BK201</f>
        <v>0</v>
      </c>
      <c r="K201" s="197"/>
      <c r="L201" s="202"/>
      <c r="M201" s="203"/>
      <c r="N201" s="204"/>
      <c r="O201" s="204"/>
      <c r="P201" s="205">
        <f>SUM(P202:P216)</f>
        <v>0</v>
      </c>
      <c r="Q201" s="204"/>
      <c r="R201" s="205">
        <f>SUM(R202:R216)</f>
        <v>0</v>
      </c>
      <c r="S201" s="204"/>
      <c r="T201" s="206">
        <f>SUM(T202:T216)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7" t="s">
        <v>158</v>
      </c>
      <c r="AT201" s="208" t="s">
        <v>72</v>
      </c>
      <c r="AU201" s="208" t="s">
        <v>73</v>
      </c>
      <c r="AY201" s="207" t="s">
        <v>148</v>
      </c>
      <c r="BK201" s="209">
        <f>SUM(BK202:BK216)</f>
        <v>0</v>
      </c>
    </row>
    <row r="202" s="2" customFormat="1" ht="37.8" customHeight="1">
      <c r="A202" s="38"/>
      <c r="B202" s="39"/>
      <c r="C202" s="231" t="s">
        <v>237</v>
      </c>
      <c r="D202" s="231" t="s">
        <v>166</v>
      </c>
      <c r="E202" s="232" t="s">
        <v>1123</v>
      </c>
      <c r="F202" s="233" t="s">
        <v>1124</v>
      </c>
      <c r="G202" s="234" t="s">
        <v>724</v>
      </c>
      <c r="H202" s="235">
        <v>16</v>
      </c>
      <c r="I202" s="236"/>
      <c r="J202" s="237">
        <f>ROUND(I202*H202,2)</f>
        <v>0</v>
      </c>
      <c r="K202" s="233" t="s">
        <v>156</v>
      </c>
      <c r="L202" s="44"/>
      <c r="M202" s="238" t="s">
        <v>19</v>
      </c>
      <c r="N202" s="239" t="s">
        <v>44</v>
      </c>
      <c r="O202" s="84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4" t="s">
        <v>393</v>
      </c>
      <c r="AT202" s="224" t="s">
        <v>166</v>
      </c>
      <c r="AU202" s="224" t="s">
        <v>81</v>
      </c>
      <c r="AY202" s="17" t="s">
        <v>148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7" t="s">
        <v>81</v>
      </c>
      <c r="BK202" s="225">
        <f>ROUND(I202*H202,2)</f>
        <v>0</v>
      </c>
      <c r="BL202" s="17" t="s">
        <v>393</v>
      </c>
      <c r="BM202" s="224" t="s">
        <v>1125</v>
      </c>
    </row>
    <row r="203" s="2" customFormat="1">
      <c r="A203" s="38"/>
      <c r="B203" s="39"/>
      <c r="C203" s="40"/>
      <c r="D203" s="226" t="s">
        <v>160</v>
      </c>
      <c r="E203" s="40"/>
      <c r="F203" s="227" t="s">
        <v>1126</v>
      </c>
      <c r="G203" s="40"/>
      <c r="H203" s="40"/>
      <c r="I203" s="228"/>
      <c r="J203" s="40"/>
      <c r="K203" s="40"/>
      <c r="L203" s="44"/>
      <c r="M203" s="229"/>
      <c r="N203" s="230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160</v>
      </c>
      <c r="AU203" s="17" t="s">
        <v>81</v>
      </c>
    </row>
    <row r="204" s="2" customFormat="1">
      <c r="A204" s="38"/>
      <c r="B204" s="39"/>
      <c r="C204" s="40"/>
      <c r="D204" s="240" t="s">
        <v>171</v>
      </c>
      <c r="E204" s="40"/>
      <c r="F204" s="241" t="s">
        <v>1127</v>
      </c>
      <c r="G204" s="40"/>
      <c r="H204" s="40"/>
      <c r="I204" s="228"/>
      <c r="J204" s="40"/>
      <c r="K204" s="40"/>
      <c r="L204" s="44"/>
      <c r="M204" s="229"/>
      <c r="N204" s="230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171</v>
      </c>
      <c r="AU204" s="17" t="s">
        <v>81</v>
      </c>
    </row>
    <row r="205" s="13" customFormat="1">
      <c r="A205" s="13"/>
      <c r="B205" s="242"/>
      <c r="C205" s="243"/>
      <c r="D205" s="226" t="s">
        <v>204</v>
      </c>
      <c r="E205" s="244" t="s">
        <v>19</v>
      </c>
      <c r="F205" s="245" t="s">
        <v>982</v>
      </c>
      <c r="G205" s="243"/>
      <c r="H205" s="246">
        <v>16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2" t="s">
        <v>204</v>
      </c>
      <c r="AU205" s="252" t="s">
        <v>81</v>
      </c>
      <c r="AV205" s="13" t="s">
        <v>83</v>
      </c>
      <c r="AW205" s="13" t="s">
        <v>33</v>
      </c>
      <c r="AX205" s="13" t="s">
        <v>73</v>
      </c>
      <c r="AY205" s="252" t="s">
        <v>148</v>
      </c>
    </row>
    <row r="206" s="14" customFormat="1">
      <c r="A206" s="14"/>
      <c r="B206" s="258"/>
      <c r="C206" s="259"/>
      <c r="D206" s="226" t="s">
        <v>204</v>
      </c>
      <c r="E206" s="260" t="s">
        <v>19</v>
      </c>
      <c r="F206" s="261" t="s">
        <v>795</v>
      </c>
      <c r="G206" s="259"/>
      <c r="H206" s="262">
        <v>16</v>
      </c>
      <c r="I206" s="263"/>
      <c r="J206" s="259"/>
      <c r="K206" s="259"/>
      <c r="L206" s="264"/>
      <c r="M206" s="265"/>
      <c r="N206" s="266"/>
      <c r="O206" s="266"/>
      <c r="P206" s="266"/>
      <c r="Q206" s="266"/>
      <c r="R206" s="266"/>
      <c r="S206" s="266"/>
      <c r="T206" s="26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8" t="s">
        <v>204</v>
      </c>
      <c r="AU206" s="268" t="s">
        <v>81</v>
      </c>
      <c r="AV206" s="14" t="s">
        <v>158</v>
      </c>
      <c r="AW206" s="14" t="s">
        <v>33</v>
      </c>
      <c r="AX206" s="14" t="s">
        <v>81</v>
      </c>
      <c r="AY206" s="268" t="s">
        <v>148</v>
      </c>
    </row>
    <row r="207" s="2" customFormat="1" ht="44.25" customHeight="1">
      <c r="A207" s="38"/>
      <c r="B207" s="39"/>
      <c r="C207" s="231" t="s">
        <v>351</v>
      </c>
      <c r="D207" s="231" t="s">
        <v>166</v>
      </c>
      <c r="E207" s="232" t="s">
        <v>729</v>
      </c>
      <c r="F207" s="233" t="s">
        <v>1128</v>
      </c>
      <c r="G207" s="234" t="s">
        <v>724</v>
      </c>
      <c r="H207" s="235">
        <v>16</v>
      </c>
      <c r="I207" s="236"/>
      <c r="J207" s="237">
        <f>ROUND(I207*H207,2)</f>
        <v>0</v>
      </c>
      <c r="K207" s="233" t="s">
        <v>156</v>
      </c>
      <c r="L207" s="44"/>
      <c r="M207" s="238" t="s">
        <v>19</v>
      </c>
      <c r="N207" s="239" t="s">
        <v>44</v>
      </c>
      <c r="O207" s="84"/>
      <c r="P207" s="222">
        <f>O207*H207</f>
        <v>0</v>
      </c>
      <c r="Q207" s="222">
        <v>0</v>
      </c>
      <c r="R207" s="222">
        <f>Q207*H207</f>
        <v>0</v>
      </c>
      <c r="S207" s="222">
        <v>0</v>
      </c>
      <c r="T207" s="223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4" t="s">
        <v>393</v>
      </c>
      <c r="AT207" s="224" t="s">
        <v>166</v>
      </c>
      <c r="AU207" s="224" t="s">
        <v>81</v>
      </c>
      <c r="AY207" s="17" t="s">
        <v>148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7" t="s">
        <v>81</v>
      </c>
      <c r="BK207" s="225">
        <f>ROUND(I207*H207,2)</f>
        <v>0</v>
      </c>
      <c r="BL207" s="17" t="s">
        <v>393</v>
      </c>
      <c r="BM207" s="224" t="s">
        <v>1129</v>
      </c>
    </row>
    <row r="208" s="2" customFormat="1">
      <c r="A208" s="38"/>
      <c r="B208" s="39"/>
      <c r="C208" s="40"/>
      <c r="D208" s="226" t="s">
        <v>160</v>
      </c>
      <c r="E208" s="40"/>
      <c r="F208" s="227" t="s">
        <v>1130</v>
      </c>
      <c r="G208" s="40"/>
      <c r="H208" s="40"/>
      <c r="I208" s="228"/>
      <c r="J208" s="40"/>
      <c r="K208" s="40"/>
      <c r="L208" s="44"/>
      <c r="M208" s="229"/>
      <c r="N208" s="230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160</v>
      </c>
      <c r="AU208" s="17" t="s">
        <v>81</v>
      </c>
    </row>
    <row r="209" s="2" customFormat="1">
      <c r="A209" s="38"/>
      <c r="B209" s="39"/>
      <c r="C209" s="40"/>
      <c r="D209" s="240" t="s">
        <v>171</v>
      </c>
      <c r="E209" s="40"/>
      <c r="F209" s="241" t="s">
        <v>733</v>
      </c>
      <c r="G209" s="40"/>
      <c r="H209" s="40"/>
      <c r="I209" s="228"/>
      <c r="J209" s="40"/>
      <c r="K209" s="40"/>
      <c r="L209" s="44"/>
      <c r="M209" s="229"/>
      <c r="N209" s="230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171</v>
      </c>
      <c r="AU209" s="17" t="s">
        <v>81</v>
      </c>
    </row>
    <row r="210" s="13" customFormat="1">
      <c r="A210" s="13"/>
      <c r="B210" s="242"/>
      <c r="C210" s="243"/>
      <c r="D210" s="226" t="s">
        <v>204</v>
      </c>
      <c r="E210" s="244" t="s">
        <v>19</v>
      </c>
      <c r="F210" s="245" t="s">
        <v>982</v>
      </c>
      <c r="G210" s="243"/>
      <c r="H210" s="246">
        <v>16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2" t="s">
        <v>204</v>
      </c>
      <c r="AU210" s="252" t="s">
        <v>81</v>
      </c>
      <c r="AV210" s="13" t="s">
        <v>83</v>
      </c>
      <c r="AW210" s="13" t="s">
        <v>33</v>
      </c>
      <c r="AX210" s="13" t="s">
        <v>73</v>
      </c>
      <c r="AY210" s="252" t="s">
        <v>148</v>
      </c>
    </row>
    <row r="211" s="14" customFormat="1">
      <c r="A211" s="14"/>
      <c r="B211" s="258"/>
      <c r="C211" s="259"/>
      <c r="D211" s="226" t="s">
        <v>204</v>
      </c>
      <c r="E211" s="260" t="s">
        <v>19</v>
      </c>
      <c r="F211" s="261" t="s">
        <v>795</v>
      </c>
      <c r="G211" s="259"/>
      <c r="H211" s="262">
        <v>16</v>
      </c>
      <c r="I211" s="263"/>
      <c r="J211" s="259"/>
      <c r="K211" s="259"/>
      <c r="L211" s="264"/>
      <c r="M211" s="265"/>
      <c r="N211" s="266"/>
      <c r="O211" s="266"/>
      <c r="P211" s="266"/>
      <c r="Q211" s="266"/>
      <c r="R211" s="266"/>
      <c r="S211" s="266"/>
      <c r="T211" s="26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8" t="s">
        <v>204</v>
      </c>
      <c r="AU211" s="268" t="s">
        <v>81</v>
      </c>
      <c r="AV211" s="14" t="s">
        <v>158</v>
      </c>
      <c r="AW211" s="14" t="s">
        <v>33</v>
      </c>
      <c r="AX211" s="14" t="s">
        <v>81</v>
      </c>
      <c r="AY211" s="268" t="s">
        <v>148</v>
      </c>
    </row>
    <row r="212" s="2" customFormat="1" ht="33" customHeight="1">
      <c r="A212" s="38"/>
      <c r="B212" s="39"/>
      <c r="C212" s="231" t="s">
        <v>300</v>
      </c>
      <c r="D212" s="231" t="s">
        <v>166</v>
      </c>
      <c r="E212" s="232" t="s">
        <v>987</v>
      </c>
      <c r="F212" s="233" t="s">
        <v>1131</v>
      </c>
      <c r="G212" s="234" t="s">
        <v>724</v>
      </c>
      <c r="H212" s="235">
        <v>16</v>
      </c>
      <c r="I212" s="236"/>
      <c r="J212" s="237">
        <f>ROUND(I212*H212,2)</f>
        <v>0</v>
      </c>
      <c r="K212" s="233" t="s">
        <v>156</v>
      </c>
      <c r="L212" s="44"/>
      <c r="M212" s="238" t="s">
        <v>19</v>
      </c>
      <c r="N212" s="239" t="s">
        <v>44</v>
      </c>
      <c r="O212" s="84"/>
      <c r="P212" s="222">
        <f>O212*H212</f>
        <v>0</v>
      </c>
      <c r="Q212" s="222">
        <v>0</v>
      </c>
      <c r="R212" s="222">
        <f>Q212*H212</f>
        <v>0</v>
      </c>
      <c r="S212" s="222">
        <v>0</v>
      </c>
      <c r="T212" s="223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4" t="s">
        <v>393</v>
      </c>
      <c r="AT212" s="224" t="s">
        <v>166</v>
      </c>
      <c r="AU212" s="224" t="s">
        <v>81</v>
      </c>
      <c r="AY212" s="17" t="s">
        <v>148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7" t="s">
        <v>81</v>
      </c>
      <c r="BK212" s="225">
        <f>ROUND(I212*H212,2)</f>
        <v>0</v>
      </c>
      <c r="BL212" s="17" t="s">
        <v>393</v>
      </c>
      <c r="BM212" s="224" t="s">
        <v>1132</v>
      </c>
    </row>
    <row r="213" s="2" customFormat="1">
      <c r="A213" s="38"/>
      <c r="B213" s="39"/>
      <c r="C213" s="40"/>
      <c r="D213" s="226" t="s">
        <v>160</v>
      </c>
      <c r="E213" s="40"/>
      <c r="F213" s="227" t="s">
        <v>1133</v>
      </c>
      <c r="G213" s="40"/>
      <c r="H213" s="40"/>
      <c r="I213" s="228"/>
      <c r="J213" s="40"/>
      <c r="K213" s="40"/>
      <c r="L213" s="44"/>
      <c r="M213" s="229"/>
      <c r="N213" s="230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160</v>
      </c>
      <c r="AU213" s="17" t="s">
        <v>81</v>
      </c>
    </row>
    <row r="214" s="2" customFormat="1">
      <c r="A214" s="38"/>
      <c r="B214" s="39"/>
      <c r="C214" s="40"/>
      <c r="D214" s="240" t="s">
        <v>171</v>
      </c>
      <c r="E214" s="40"/>
      <c r="F214" s="241" t="s">
        <v>991</v>
      </c>
      <c r="G214" s="40"/>
      <c r="H214" s="40"/>
      <c r="I214" s="228"/>
      <c r="J214" s="40"/>
      <c r="K214" s="40"/>
      <c r="L214" s="44"/>
      <c r="M214" s="229"/>
      <c r="N214" s="230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171</v>
      </c>
      <c r="AU214" s="17" t="s">
        <v>81</v>
      </c>
    </row>
    <row r="215" s="13" customFormat="1">
      <c r="A215" s="13"/>
      <c r="B215" s="242"/>
      <c r="C215" s="243"/>
      <c r="D215" s="226" t="s">
        <v>204</v>
      </c>
      <c r="E215" s="244" t="s">
        <v>19</v>
      </c>
      <c r="F215" s="245" t="s">
        <v>982</v>
      </c>
      <c r="G215" s="243"/>
      <c r="H215" s="246">
        <v>16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2" t="s">
        <v>204</v>
      </c>
      <c r="AU215" s="252" t="s">
        <v>81</v>
      </c>
      <c r="AV215" s="13" t="s">
        <v>83</v>
      </c>
      <c r="AW215" s="13" t="s">
        <v>33</v>
      </c>
      <c r="AX215" s="13" t="s">
        <v>73</v>
      </c>
      <c r="AY215" s="252" t="s">
        <v>148</v>
      </c>
    </row>
    <row r="216" s="14" customFormat="1">
      <c r="A216" s="14"/>
      <c r="B216" s="258"/>
      <c r="C216" s="259"/>
      <c r="D216" s="226" t="s">
        <v>204</v>
      </c>
      <c r="E216" s="260" t="s">
        <v>19</v>
      </c>
      <c r="F216" s="261" t="s">
        <v>795</v>
      </c>
      <c r="G216" s="259"/>
      <c r="H216" s="262">
        <v>16</v>
      </c>
      <c r="I216" s="263"/>
      <c r="J216" s="259"/>
      <c r="K216" s="259"/>
      <c r="L216" s="264"/>
      <c r="M216" s="269"/>
      <c r="N216" s="270"/>
      <c r="O216" s="270"/>
      <c r="P216" s="270"/>
      <c r="Q216" s="270"/>
      <c r="R216" s="270"/>
      <c r="S216" s="270"/>
      <c r="T216" s="27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8" t="s">
        <v>204</v>
      </c>
      <c r="AU216" s="268" t="s">
        <v>81</v>
      </c>
      <c r="AV216" s="14" t="s">
        <v>158</v>
      </c>
      <c r="AW216" s="14" t="s">
        <v>33</v>
      </c>
      <c r="AX216" s="14" t="s">
        <v>81</v>
      </c>
      <c r="AY216" s="268" t="s">
        <v>148</v>
      </c>
    </row>
    <row r="217" s="2" customFormat="1" ht="6.96" customHeight="1">
      <c r="A217" s="38"/>
      <c r="B217" s="59"/>
      <c r="C217" s="60"/>
      <c r="D217" s="60"/>
      <c r="E217" s="60"/>
      <c r="F217" s="60"/>
      <c r="G217" s="60"/>
      <c r="H217" s="60"/>
      <c r="I217" s="60"/>
      <c r="J217" s="60"/>
      <c r="K217" s="60"/>
      <c r="L217" s="44"/>
      <c r="M217" s="38"/>
      <c r="O217" s="38"/>
      <c r="P217" s="38"/>
      <c r="Q217" s="38"/>
      <c r="R217" s="38"/>
      <c r="S217" s="38"/>
      <c r="T217" s="38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</row>
  </sheetData>
  <sheetProtection sheet="1" autoFilter="0" formatColumns="0" formatRows="0" objects="1" scenarios="1" spinCount="100000" saltValue="bJWOj+PpCtynAydRltpBO5G7uQ8dwfe4ZCe+IhBEWlSQbZfc2+K5KjPD0sV57GsUbOCs6PvBvm0dpZw8DXg1+w==" hashValue="F9IGmPkWBoMnW6z6x69E4xDGE8shht+wW1U5Ifdmjx/867Ii/3WXWivGbsgbWOUa1nLFNWlFjEVeYM762Yg4Qg==" algorithmName="SHA-512" password="CC35"/>
  <autoFilter ref="C90:K21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3_01/733110803"/>
    <hyperlink ref="F99" r:id="rId2" display="https://podminky.urs.cz/item/CS_URS_2023_01/733191913"/>
    <hyperlink ref="F102" r:id="rId3" display="https://podminky.urs.cz/item/CS_URS_2023_01/733223301"/>
    <hyperlink ref="F105" r:id="rId4" display="https://podminky.urs.cz/item/CS_URS_2023_01/733291101"/>
    <hyperlink ref="F108" r:id="rId5" display="https://podminky.urs.cz/item/CS_URS_2023_01/733293902"/>
    <hyperlink ref="F111" r:id="rId6" display="https://podminky.urs.cz/item/CS_URS_2023_01/998733102"/>
    <hyperlink ref="F115" r:id="rId7" display="https://podminky.urs.cz/item/CS_URS_2023_01/734200812"/>
    <hyperlink ref="F118" r:id="rId8" display="https://podminky.urs.cz/item/CS_URS_2023_01/734200821"/>
    <hyperlink ref="F121" r:id="rId9" display="https://podminky.urs.cz/item/CS_URS_2023_01/734209105"/>
    <hyperlink ref="F126" r:id="rId10" display="https://podminky.urs.cz/item/CS_URS_2023_01/734209113"/>
    <hyperlink ref="F131" r:id="rId11" display="https://podminky.urs.cz/item/CS_URS_2023_01/734261717"/>
    <hyperlink ref="F134" r:id="rId12" display="https://podminky.urs.cz/item/CS_URS_2023_01/998734102"/>
    <hyperlink ref="F138" r:id="rId13" display="https://podminky.urs.cz/item/CS_URS_2023_01/735000912"/>
    <hyperlink ref="F141" r:id="rId14" display="https://podminky.urs.cz/item/CS_URS_2023_01/735111810"/>
    <hyperlink ref="F147" r:id="rId15" display="https://podminky.urs.cz/item/CS_URS_2023_01/735151475"/>
    <hyperlink ref="F150" r:id="rId16" display="https://podminky.urs.cz/item/CS_URS_2023_01/735151577"/>
    <hyperlink ref="F153" r:id="rId17" display="https://podminky.urs.cz/item/CS_URS_2023_01/735161811"/>
    <hyperlink ref="F156" r:id="rId18" display="https://podminky.urs.cz/item/CS_URS_2023_01/735191905"/>
    <hyperlink ref="F159" r:id="rId19" display="https://podminky.urs.cz/item/CS_URS_2023_01/735191910"/>
    <hyperlink ref="F165" r:id="rId20" display="https://podminky.urs.cz/item/CS_URS_2023_01/735291800"/>
    <hyperlink ref="F168" r:id="rId21" display="https://podminky.urs.cz/item/CS_URS_2023_01/735494811"/>
    <hyperlink ref="F175" r:id="rId22" display="https://podminky.urs.cz/item/CS_URS_2023_01/998735102"/>
    <hyperlink ref="F179" r:id="rId23" display="https://podminky.urs.cz/item/CS_URS_2023_01/783604140"/>
    <hyperlink ref="F188" r:id="rId24" display="https://podminky.urs.cz/item/CS_URS_2023_01/783606824"/>
    <hyperlink ref="F194" r:id="rId25" display="https://podminky.urs.cz/item/CS_URS_2023_01/783607240"/>
    <hyperlink ref="F204" r:id="rId26" display="https://podminky.urs.cz/item/CS_URS_2023_01/HZS2221"/>
    <hyperlink ref="F209" r:id="rId27" display="https://podminky.urs.cz/item/CS_URS_2023_01/HZS2491"/>
    <hyperlink ref="F214" r:id="rId28" display="https://podminky.urs.cz/item/CS_URS_2023_01/HZS249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83</v>
      </c>
    </row>
    <row r="4" s="1" customFormat="1" ht="24.96" customHeight="1">
      <c r="B4" s="20"/>
      <c r="D4" s="140" t="s">
        <v>111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Rozšíření jednotky poanesteziologické péče na operačních sálech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112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1134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12. 5. 2023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27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22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tr">
        <f>IF('Rekapitulace stavby'!AN16="","",'Rekapitulace stavby'!AN16)</f>
        <v/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tr">
        <f>IF('Rekapitulace stavby'!E17="","",'Rekapitulace stavby'!E17)</f>
        <v xml:space="preserve"> </v>
      </c>
      <c r="F21" s="38"/>
      <c r="G21" s="38"/>
      <c r="H21" s="38"/>
      <c r="I21" s="142" t="s">
        <v>28</v>
      </c>
      <c r="J21" s="133" t="str">
        <f>IF('Rekapitulace stavby'!AN17="","",'Rekapitulace stavby'!AN17)</f>
        <v/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">
        <v>35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">
        <v>36</v>
      </c>
      <c r="F24" s="38"/>
      <c r="G24" s="38"/>
      <c r="H24" s="38"/>
      <c r="I24" s="142" t="s">
        <v>28</v>
      </c>
      <c r="J24" s="133" t="s">
        <v>19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37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39</v>
      </c>
      <c r="E30" s="38"/>
      <c r="F30" s="38"/>
      <c r="G30" s="38"/>
      <c r="H30" s="38"/>
      <c r="I30" s="38"/>
      <c r="J30" s="153">
        <f>ROUND(J82,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41</v>
      </c>
      <c r="G32" s="38"/>
      <c r="H32" s="38"/>
      <c r="I32" s="154" t="s">
        <v>40</v>
      </c>
      <c r="J32" s="154" t="s">
        <v>42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43</v>
      </c>
      <c r="E33" s="142" t="s">
        <v>44</v>
      </c>
      <c r="F33" s="156">
        <f>ROUND((SUM(BE82:BE151)),  2)</f>
        <v>0</v>
      </c>
      <c r="G33" s="38"/>
      <c r="H33" s="38"/>
      <c r="I33" s="157">
        <v>0.20999999999999999</v>
      </c>
      <c r="J33" s="156">
        <f>ROUND(((SUM(BE82:BE151))*I33),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45</v>
      </c>
      <c r="F34" s="156">
        <f>ROUND((SUM(BF82:BF151)),  2)</f>
        <v>0</v>
      </c>
      <c r="G34" s="38"/>
      <c r="H34" s="38"/>
      <c r="I34" s="157">
        <v>0.14999999999999999</v>
      </c>
      <c r="J34" s="156">
        <f>ROUND(((SUM(BF82:BF151))*I34),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46</v>
      </c>
      <c r="F35" s="156">
        <f>ROUND((SUM(BG82:BG151)),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47</v>
      </c>
      <c r="F36" s="156">
        <f>ROUND((SUM(BH82:BH151)),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48</v>
      </c>
      <c r="F37" s="156">
        <f>ROUND((SUM(BI82:BI151)),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49</v>
      </c>
      <c r="E39" s="160"/>
      <c r="F39" s="160"/>
      <c r="G39" s="161" t="s">
        <v>50</v>
      </c>
      <c r="H39" s="162" t="s">
        <v>51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114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9" t="str">
        <f>E7</f>
        <v>Rozšíření jednotky poanesteziologické péče na operačních sálech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112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03 - Mediplyny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Nemocnice Havířov, p.o.</v>
      </c>
      <c r="G52" s="40"/>
      <c r="H52" s="40"/>
      <c r="I52" s="32" t="s">
        <v>23</v>
      </c>
      <c r="J52" s="72" t="str">
        <f>IF(J12="","",J12)</f>
        <v>12. 5. 2023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Nemocnice Havířov, p.o.</v>
      </c>
      <c r="G54" s="40"/>
      <c r="H54" s="40"/>
      <c r="I54" s="32" t="s">
        <v>31</v>
      </c>
      <c r="J54" s="36" t="str">
        <f>E21</f>
        <v xml:space="preserve"> 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Amun Pro s.r.o.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115</v>
      </c>
      <c r="D57" s="171"/>
      <c r="E57" s="171"/>
      <c r="F57" s="171"/>
      <c r="G57" s="171"/>
      <c r="H57" s="171"/>
      <c r="I57" s="171"/>
      <c r="J57" s="172" t="s">
        <v>116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71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117</v>
      </c>
    </row>
    <row r="60" s="9" customFormat="1" ht="24.96" customHeight="1">
      <c r="A60" s="9"/>
      <c r="B60" s="174"/>
      <c r="C60" s="175"/>
      <c r="D60" s="176" t="s">
        <v>1135</v>
      </c>
      <c r="E60" s="177"/>
      <c r="F60" s="177"/>
      <c r="G60" s="177"/>
      <c r="H60" s="177"/>
      <c r="I60" s="177"/>
      <c r="J60" s="178">
        <f>J83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4"/>
      <c r="C61" s="175"/>
      <c r="D61" s="176" t="s">
        <v>1136</v>
      </c>
      <c r="E61" s="177"/>
      <c r="F61" s="177"/>
      <c r="G61" s="177"/>
      <c r="H61" s="177"/>
      <c r="I61" s="177"/>
      <c r="J61" s="178">
        <f>J128</f>
        <v>0</v>
      </c>
      <c r="K61" s="175"/>
      <c r="L61" s="17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74"/>
      <c r="C62" s="175"/>
      <c r="D62" s="176" t="s">
        <v>1137</v>
      </c>
      <c r="E62" s="177"/>
      <c r="F62" s="177"/>
      <c r="G62" s="177"/>
      <c r="H62" s="177"/>
      <c r="I62" s="177"/>
      <c r="J62" s="178">
        <f>J133</f>
        <v>0</v>
      </c>
      <c r="K62" s="175"/>
      <c r="L62" s="17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133</v>
      </c>
      <c r="D69" s="40"/>
      <c r="E69" s="40"/>
      <c r="F69" s="40"/>
      <c r="G69" s="40"/>
      <c r="H69" s="40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9" t="str">
        <f>E7</f>
        <v>Rozšíření jednotky poanesteziologické péče na operačních sálech</v>
      </c>
      <c r="F72" s="32"/>
      <c r="G72" s="32"/>
      <c r="H72" s="32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112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03 - Mediplyny</v>
      </c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Nemocnice Havířov, p.o.</v>
      </c>
      <c r="G76" s="40"/>
      <c r="H76" s="40"/>
      <c r="I76" s="32" t="s">
        <v>23</v>
      </c>
      <c r="J76" s="72" t="str">
        <f>IF(J12="","",J12)</f>
        <v>12. 5. 2023</v>
      </c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>Nemocnice Havířov, p.o.</v>
      </c>
      <c r="G78" s="40"/>
      <c r="H78" s="40"/>
      <c r="I78" s="32" t="s">
        <v>31</v>
      </c>
      <c r="J78" s="36" t="str">
        <f>E21</f>
        <v xml:space="preserve"> </v>
      </c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29</v>
      </c>
      <c r="D79" s="40"/>
      <c r="E79" s="40"/>
      <c r="F79" s="27" t="str">
        <f>IF(E18="","",E18)</f>
        <v>Vyplň údaj</v>
      </c>
      <c r="G79" s="40"/>
      <c r="H79" s="40"/>
      <c r="I79" s="32" t="s">
        <v>34</v>
      </c>
      <c r="J79" s="36" t="str">
        <f>E24</f>
        <v>Amun Pro s.r.o.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85"/>
      <c r="B81" s="186"/>
      <c r="C81" s="187" t="s">
        <v>134</v>
      </c>
      <c r="D81" s="188" t="s">
        <v>58</v>
      </c>
      <c r="E81" s="188" t="s">
        <v>54</v>
      </c>
      <c r="F81" s="188" t="s">
        <v>55</v>
      </c>
      <c r="G81" s="188" t="s">
        <v>135</v>
      </c>
      <c r="H81" s="188" t="s">
        <v>136</v>
      </c>
      <c r="I81" s="188" t="s">
        <v>137</v>
      </c>
      <c r="J81" s="188" t="s">
        <v>116</v>
      </c>
      <c r="K81" s="189" t="s">
        <v>138</v>
      </c>
      <c r="L81" s="190"/>
      <c r="M81" s="92" t="s">
        <v>19</v>
      </c>
      <c r="N81" s="93" t="s">
        <v>43</v>
      </c>
      <c r="O81" s="93" t="s">
        <v>139</v>
      </c>
      <c r="P81" s="93" t="s">
        <v>140</v>
      </c>
      <c r="Q81" s="93" t="s">
        <v>141</v>
      </c>
      <c r="R81" s="93" t="s">
        <v>142</v>
      </c>
      <c r="S81" s="93" t="s">
        <v>143</v>
      </c>
      <c r="T81" s="94" t="s">
        <v>144</v>
      </c>
      <c r="U81" s="185"/>
      <c r="V81" s="185"/>
      <c r="W81" s="185"/>
      <c r="X81" s="185"/>
      <c r="Y81" s="185"/>
      <c r="Z81" s="185"/>
      <c r="AA81" s="185"/>
      <c r="AB81" s="185"/>
      <c r="AC81" s="185"/>
      <c r="AD81" s="185"/>
      <c r="AE81" s="185"/>
    </row>
    <row r="82" s="2" customFormat="1" ht="22.8" customHeight="1">
      <c r="A82" s="38"/>
      <c r="B82" s="39"/>
      <c r="C82" s="99" t="s">
        <v>145</v>
      </c>
      <c r="D82" s="40"/>
      <c r="E82" s="40"/>
      <c r="F82" s="40"/>
      <c r="G82" s="40"/>
      <c r="H82" s="40"/>
      <c r="I82" s="40"/>
      <c r="J82" s="191">
        <f>BK82</f>
        <v>0</v>
      </c>
      <c r="K82" s="40"/>
      <c r="L82" s="44"/>
      <c r="M82" s="95"/>
      <c r="N82" s="192"/>
      <c r="O82" s="96"/>
      <c r="P82" s="193">
        <f>P83+P128+P133</f>
        <v>0</v>
      </c>
      <c r="Q82" s="96"/>
      <c r="R82" s="193">
        <f>R83+R128+R133</f>
        <v>0</v>
      </c>
      <c r="S82" s="96"/>
      <c r="T82" s="194">
        <f>T83+T128+T133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72</v>
      </c>
      <c r="AU82" s="17" t="s">
        <v>117</v>
      </c>
      <c r="BK82" s="195">
        <f>BK83+BK128+BK133</f>
        <v>0</v>
      </c>
    </row>
    <row r="83" s="12" customFormat="1" ht="25.92" customHeight="1">
      <c r="A83" s="12"/>
      <c r="B83" s="196"/>
      <c r="C83" s="197"/>
      <c r="D83" s="198" t="s">
        <v>72</v>
      </c>
      <c r="E83" s="199" t="s">
        <v>1138</v>
      </c>
      <c r="F83" s="199" t="s">
        <v>1139</v>
      </c>
      <c r="G83" s="197"/>
      <c r="H83" s="197"/>
      <c r="I83" s="200"/>
      <c r="J83" s="201">
        <f>BK83</f>
        <v>0</v>
      </c>
      <c r="K83" s="197"/>
      <c r="L83" s="202"/>
      <c r="M83" s="203"/>
      <c r="N83" s="204"/>
      <c r="O83" s="204"/>
      <c r="P83" s="205">
        <f>SUM(P84:P127)</f>
        <v>0</v>
      </c>
      <c r="Q83" s="204"/>
      <c r="R83" s="205">
        <f>SUM(R84:R127)</f>
        <v>0</v>
      </c>
      <c r="S83" s="204"/>
      <c r="T83" s="206">
        <f>SUM(T84:T127)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7" t="s">
        <v>81</v>
      </c>
      <c r="AT83" s="208" t="s">
        <v>72</v>
      </c>
      <c r="AU83" s="208" t="s">
        <v>73</v>
      </c>
      <c r="AY83" s="207" t="s">
        <v>148</v>
      </c>
      <c r="BK83" s="209">
        <f>SUM(BK84:BK127)</f>
        <v>0</v>
      </c>
    </row>
    <row r="84" s="2" customFormat="1" ht="16.5" customHeight="1">
      <c r="A84" s="38"/>
      <c r="B84" s="39"/>
      <c r="C84" s="231" t="s">
        <v>81</v>
      </c>
      <c r="D84" s="231" t="s">
        <v>166</v>
      </c>
      <c r="E84" s="232" t="s">
        <v>1140</v>
      </c>
      <c r="F84" s="233" t="s">
        <v>1141</v>
      </c>
      <c r="G84" s="234" t="s">
        <v>253</v>
      </c>
      <c r="H84" s="235">
        <v>28</v>
      </c>
      <c r="I84" s="236"/>
      <c r="J84" s="237">
        <f>ROUND(I84*H84,2)</f>
        <v>0</v>
      </c>
      <c r="K84" s="233" t="s">
        <v>19</v>
      </c>
      <c r="L84" s="44"/>
      <c r="M84" s="238" t="s">
        <v>19</v>
      </c>
      <c r="N84" s="239" t="s">
        <v>44</v>
      </c>
      <c r="O84" s="84"/>
      <c r="P84" s="222">
        <f>O84*H84</f>
        <v>0</v>
      </c>
      <c r="Q84" s="222">
        <v>0</v>
      </c>
      <c r="R84" s="222">
        <f>Q84*H84</f>
        <v>0</v>
      </c>
      <c r="S84" s="222">
        <v>0</v>
      </c>
      <c r="T84" s="223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24" t="s">
        <v>158</v>
      </c>
      <c r="AT84" s="224" t="s">
        <v>166</v>
      </c>
      <c r="AU84" s="224" t="s">
        <v>81</v>
      </c>
      <c r="AY84" s="17" t="s">
        <v>148</v>
      </c>
      <c r="BE84" s="225">
        <f>IF(N84="základní",J84,0)</f>
        <v>0</v>
      </c>
      <c r="BF84" s="225">
        <f>IF(N84="snížená",J84,0)</f>
        <v>0</v>
      </c>
      <c r="BG84" s="225">
        <f>IF(N84="zákl. přenesená",J84,0)</f>
        <v>0</v>
      </c>
      <c r="BH84" s="225">
        <f>IF(N84="sníž. přenesená",J84,0)</f>
        <v>0</v>
      </c>
      <c r="BI84" s="225">
        <f>IF(N84="nulová",J84,0)</f>
        <v>0</v>
      </c>
      <c r="BJ84" s="17" t="s">
        <v>81</v>
      </c>
      <c r="BK84" s="225">
        <f>ROUND(I84*H84,2)</f>
        <v>0</v>
      </c>
      <c r="BL84" s="17" t="s">
        <v>158</v>
      </c>
      <c r="BM84" s="224" t="s">
        <v>1142</v>
      </c>
    </row>
    <row r="85" s="2" customFormat="1">
      <c r="A85" s="38"/>
      <c r="B85" s="39"/>
      <c r="C85" s="40"/>
      <c r="D85" s="226" t="s">
        <v>160</v>
      </c>
      <c r="E85" s="40"/>
      <c r="F85" s="227" t="s">
        <v>1143</v>
      </c>
      <c r="G85" s="40"/>
      <c r="H85" s="40"/>
      <c r="I85" s="228"/>
      <c r="J85" s="40"/>
      <c r="K85" s="40"/>
      <c r="L85" s="44"/>
      <c r="M85" s="229"/>
      <c r="N85" s="230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160</v>
      </c>
      <c r="AU85" s="17" t="s">
        <v>81</v>
      </c>
    </row>
    <row r="86" s="2" customFormat="1" ht="16.5" customHeight="1">
      <c r="A86" s="38"/>
      <c r="B86" s="39"/>
      <c r="C86" s="231" t="s">
        <v>83</v>
      </c>
      <c r="D86" s="231" t="s">
        <v>166</v>
      </c>
      <c r="E86" s="232" t="s">
        <v>1144</v>
      </c>
      <c r="F86" s="233" t="s">
        <v>1145</v>
      </c>
      <c r="G86" s="234" t="s">
        <v>253</v>
      </c>
      <c r="H86" s="235">
        <v>15</v>
      </c>
      <c r="I86" s="236"/>
      <c r="J86" s="237">
        <f>ROUND(I86*H86,2)</f>
        <v>0</v>
      </c>
      <c r="K86" s="233" t="s">
        <v>19</v>
      </c>
      <c r="L86" s="44"/>
      <c r="M86" s="238" t="s">
        <v>19</v>
      </c>
      <c r="N86" s="239" t="s">
        <v>44</v>
      </c>
      <c r="O86" s="84"/>
      <c r="P86" s="222">
        <f>O86*H86</f>
        <v>0</v>
      </c>
      <c r="Q86" s="222">
        <v>0</v>
      </c>
      <c r="R86" s="222">
        <f>Q86*H86</f>
        <v>0</v>
      </c>
      <c r="S86" s="222">
        <v>0</v>
      </c>
      <c r="T86" s="223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4" t="s">
        <v>158</v>
      </c>
      <c r="AT86" s="224" t="s">
        <v>166</v>
      </c>
      <c r="AU86" s="224" t="s">
        <v>81</v>
      </c>
      <c r="AY86" s="17" t="s">
        <v>148</v>
      </c>
      <c r="BE86" s="225">
        <f>IF(N86="základní",J86,0)</f>
        <v>0</v>
      </c>
      <c r="BF86" s="225">
        <f>IF(N86="snížená",J86,0)</f>
        <v>0</v>
      </c>
      <c r="BG86" s="225">
        <f>IF(N86="zákl. přenesená",J86,0)</f>
        <v>0</v>
      </c>
      <c r="BH86" s="225">
        <f>IF(N86="sníž. přenesená",J86,0)</f>
        <v>0</v>
      </c>
      <c r="BI86" s="225">
        <f>IF(N86="nulová",J86,0)</f>
        <v>0</v>
      </c>
      <c r="BJ86" s="17" t="s">
        <v>81</v>
      </c>
      <c r="BK86" s="225">
        <f>ROUND(I86*H86,2)</f>
        <v>0</v>
      </c>
      <c r="BL86" s="17" t="s">
        <v>158</v>
      </c>
      <c r="BM86" s="224" t="s">
        <v>1146</v>
      </c>
    </row>
    <row r="87" s="2" customFormat="1">
      <c r="A87" s="38"/>
      <c r="B87" s="39"/>
      <c r="C87" s="40"/>
      <c r="D87" s="226" t="s">
        <v>160</v>
      </c>
      <c r="E87" s="40"/>
      <c r="F87" s="227" t="s">
        <v>1145</v>
      </c>
      <c r="G87" s="40"/>
      <c r="H87" s="40"/>
      <c r="I87" s="228"/>
      <c r="J87" s="40"/>
      <c r="K87" s="40"/>
      <c r="L87" s="44"/>
      <c r="M87" s="229"/>
      <c r="N87" s="230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160</v>
      </c>
      <c r="AU87" s="17" t="s">
        <v>81</v>
      </c>
    </row>
    <row r="88" s="2" customFormat="1" ht="16.5" customHeight="1">
      <c r="A88" s="38"/>
      <c r="B88" s="39"/>
      <c r="C88" s="231" t="s">
        <v>149</v>
      </c>
      <c r="D88" s="231" t="s">
        <v>166</v>
      </c>
      <c r="E88" s="232" t="s">
        <v>1147</v>
      </c>
      <c r="F88" s="233" t="s">
        <v>1148</v>
      </c>
      <c r="G88" s="234" t="s">
        <v>253</v>
      </c>
      <c r="H88" s="235">
        <v>41</v>
      </c>
      <c r="I88" s="236"/>
      <c r="J88" s="237">
        <f>ROUND(I88*H88,2)</f>
        <v>0</v>
      </c>
      <c r="K88" s="233" t="s">
        <v>19</v>
      </c>
      <c r="L88" s="44"/>
      <c r="M88" s="238" t="s">
        <v>19</v>
      </c>
      <c r="N88" s="239" t="s">
        <v>44</v>
      </c>
      <c r="O88" s="84"/>
      <c r="P88" s="222">
        <f>O88*H88</f>
        <v>0</v>
      </c>
      <c r="Q88" s="222">
        <v>0</v>
      </c>
      <c r="R88" s="222">
        <f>Q88*H88</f>
        <v>0</v>
      </c>
      <c r="S88" s="222">
        <v>0</v>
      </c>
      <c r="T88" s="223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24" t="s">
        <v>158</v>
      </c>
      <c r="AT88" s="224" t="s">
        <v>166</v>
      </c>
      <c r="AU88" s="224" t="s">
        <v>81</v>
      </c>
      <c r="AY88" s="17" t="s">
        <v>148</v>
      </c>
      <c r="BE88" s="225">
        <f>IF(N88="základní",J88,0)</f>
        <v>0</v>
      </c>
      <c r="BF88" s="225">
        <f>IF(N88="snížená",J88,0)</f>
        <v>0</v>
      </c>
      <c r="BG88" s="225">
        <f>IF(N88="zákl. přenesená",J88,0)</f>
        <v>0</v>
      </c>
      <c r="BH88" s="225">
        <f>IF(N88="sníž. přenesená",J88,0)</f>
        <v>0</v>
      </c>
      <c r="BI88" s="225">
        <f>IF(N88="nulová",J88,0)</f>
        <v>0</v>
      </c>
      <c r="BJ88" s="17" t="s">
        <v>81</v>
      </c>
      <c r="BK88" s="225">
        <f>ROUND(I88*H88,2)</f>
        <v>0</v>
      </c>
      <c r="BL88" s="17" t="s">
        <v>158</v>
      </c>
      <c r="BM88" s="224" t="s">
        <v>1149</v>
      </c>
    </row>
    <row r="89" s="2" customFormat="1">
      <c r="A89" s="38"/>
      <c r="B89" s="39"/>
      <c r="C89" s="40"/>
      <c r="D89" s="226" t="s">
        <v>160</v>
      </c>
      <c r="E89" s="40"/>
      <c r="F89" s="227" t="s">
        <v>1148</v>
      </c>
      <c r="G89" s="40"/>
      <c r="H89" s="40"/>
      <c r="I89" s="228"/>
      <c r="J89" s="40"/>
      <c r="K89" s="40"/>
      <c r="L89" s="44"/>
      <c r="M89" s="229"/>
      <c r="N89" s="230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160</v>
      </c>
      <c r="AU89" s="17" t="s">
        <v>81</v>
      </c>
    </row>
    <row r="90" s="2" customFormat="1" ht="16.5" customHeight="1">
      <c r="A90" s="38"/>
      <c r="B90" s="39"/>
      <c r="C90" s="231" t="s">
        <v>158</v>
      </c>
      <c r="D90" s="231" t="s">
        <v>166</v>
      </c>
      <c r="E90" s="232" t="s">
        <v>1150</v>
      </c>
      <c r="F90" s="233" t="s">
        <v>1151</v>
      </c>
      <c r="G90" s="234" t="s">
        <v>253</v>
      </c>
      <c r="H90" s="235">
        <v>4</v>
      </c>
      <c r="I90" s="236"/>
      <c r="J90" s="237">
        <f>ROUND(I90*H90,2)</f>
        <v>0</v>
      </c>
      <c r="K90" s="233" t="s">
        <v>19</v>
      </c>
      <c r="L90" s="44"/>
      <c r="M90" s="238" t="s">
        <v>19</v>
      </c>
      <c r="N90" s="239" t="s">
        <v>44</v>
      </c>
      <c r="O90" s="84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4" t="s">
        <v>158</v>
      </c>
      <c r="AT90" s="224" t="s">
        <v>166</v>
      </c>
      <c r="AU90" s="224" t="s">
        <v>81</v>
      </c>
      <c r="AY90" s="17" t="s">
        <v>148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7" t="s">
        <v>81</v>
      </c>
      <c r="BK90" s="225">
        <f>ROUND(I90*H90,2)</f>
        <v>0</v>
      </c>
      <c r="BL90" s="17" t="s">
        <v>158</v>
      </c>
      <c r="BM90" s="224" t="s">
        <v>1152</v>
      </c>
    </row>
    <row r="91" s="2" customFormat="1">
      <c r="A91" s="38"/>
      <c r="B91" s="39"/>
      <c r="C91" s="40"/>
      <c r="D91" s="226" t="s">
        <v>160</v>
      </c>
      <c r="E91" s="40"/>
      <c r="F91" s="227" t="s">
        <v>1151</v>
      </c>
      <c r="G91" s="40"/>
      <c r="H91" s="40"/>
      <c r="I91" s="228"/>
      <c r="J91" s="40"/>
      <c r="K91" s="40"/>
      <c r="L91" s="44"/>
      <c r="M91" s="229"/>
      <c r="N91" s="230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160</v>
      </c>
      <c r="AU91" s="17" t="s">
        <v>81</v>
      </c>
    </row>
    <row r="92" s="2" customFormat="1" ht="16.5" customHeight="1">
      <c r="A92" s="38"/>
      <c r="B92" s="39"/>
      <c r="C92" s="231" t="s">
        <v>206</v>
      </c>
      <c r="D92" s="231" t="s">
        <v>166</v>
      </c>
      <c r="E92" s="232" t="s">
        <v>1153</v>
      </c>
      <c r="F92" s="233" t="s">
        <v>1154</v>
      </c>
      <c r="G92" s="234" t="s">
        <v>1155</v>
      </c>
      <c r="H92" s="235">
        <v>1</v>
      </c>
      <c r="I92" s="236"/>
      <c r="J92" s="237">
        <f>ROUND(I92*H92,2)</f>
        <v>0</v>
      </c>
      <c r="K92" s="233" t="s">
        <v>19</v>
      </c>
      <c r="L92" s="44"/>
      <c r="M92" s="238" t="s">
        <v>19</v>
      </c>
      <c r="N92" s="239" t="s">
        <v>44</v>
      </c>
      <c r="O92" s="84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4" t="s">
        <v>158</v>
      </c>
      <c r="AT92" s="224" t="s">
        <v>166</v>
      </c>
      <c r="AU92" s="224" t="s">
        <v>81</v>
      </c>
      <c r="AY92" s="17" t="s">
        <v>148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7" t="s">
        <v>81</v>
      </c>
      <c r="BK92" s="225">
        <f>ROUND(I92*H92,2)</f>
        <v>0</v>
      </c>
      <c r="BL92" s="17" t="s">
        <v>158</v>
      </c>
      <c r="BM92" s="224" t="s">
        <v>1156</v>
      </c>
    </row>
    <row r="93" s="2" customFormat="1">
      <c r="A93" s="38"/>
      <c r="B93" s="39"/>
      <c r="C93" s="40"/>
      <c r="D93" s="226" t="s">
        <v>160</v>
      </c>
      <c r="E93" s="40"/>
      <c r="F93" s="227" t="s">
        <v>1154</v>
      </c>
      <c r="G93" s="40"/>
      <c r="H93" s="40"/>
      <c r="I93" s="228"/>
      <c r="J93" s="40"/>
      <c r="K93" s="40"/>
      <c r="L93" s="44"/>
      <c r="M93" s="229"/>
      <c r="N93" s="230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160</v>
      </c>
      <c r="AU93" s="17" t="s">
        <v>81</v>
      </c>
    </row>
    <row r="94" s="2" customFormat="1" ht="16.5" customHeight="1">
      <c r="A94" s="38"/>
      <c r="B94" s="39"/>
      <c r="C94" s="231" t="s">
        <v>198</v>
      </c>
      <c r="D94" s="231" t="s">
        <v>166</v>
      </c>
      <c r="E94" s="232" t="s">
        <v>1157</v>
      </c>
      <c r="F94" s="233" t="s">
        <v>1158</v>
      </c>
      <c r="G94" s="234" t="s">
        <v>1159</v>
      </c>
      <c r="H94" s="235">
        <v>8</v>
      </c>
      <c r="I94" s="236"/>
      <c r="J94" s="237">
        <f>ROUND(I94*H94,2)</f>
        <v>0</v>
      </c>
      <c r="K94" s="233" t="s">
        <v>19</v>
      </c>
      <c r="L94" s="44"/>
      <c r="M94" s="238" t="s">
        <v>19</v>
      </c>
      <c r="N94" s="239" t="s">
        <v>44</v>
      </c>
      <c r="O94" s="84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4" t="s">
        <v>158</v>
      </c>
      <c r="AT94" s="224" t="s">
        <v>166</v>
      </c>
      <c r="AU94" s="224" t="s">
        <v>81</v>
      </c>
      <c r="AY94" s="17" t="s">
        <v>148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7" t="s">
        <v>81</v>
      </c>
      <c r="BK94" s="225">
        <f>ROUND(I94*H94,2)</f>
        <v>0</v>
      </c>
      <c r="BL94" s="17" t="s">
        <v>158</v>
      </c>
      <c r="BM94" s="224" t="s">
        <v>1160</v>
      </c>
    </row>
    <row r="95" s="2" customFormat="1">
      <c r="A95" s="38"/>
      <c r="B95" s="39"/>
      <c r="C95" s="40"/>
      <c r="D95" s="226" t="s">
        <v>160</v>
      </c>
      <c r="E95" s="40"/>
      <c r="F95" s="227" t="s">
        <v>1158</v>
      </c>
      <c r="G95" s="40"/>
      <c r="H95" s="40"/>
      <c r="I95" s="228"/>
      <c r="J95" s="40"/>
      <c r="K95" s="40"/>
      <c r="L95" s="44"/>
      <c r="M95" s="229"/>
      <c r="N95" s="230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160</v>
      </c>
      <c r="AU95" s="17" t="s">
        <v>81</v>
      </c>
    </row>
    <row r="96" s="2" customFormat="1" ht="16.5" customHeight="1">
      <c r="A96" s="38"/>
      <c r="B96" s="39"/>
      <c r="C96" s="231" t="s">
        <v>217</v>
      </c>
      <c r="D96" s="231" t="s">
        <v>166</v>
      </c>
      <c r="E96" s="232" t="s">
        <v>1161</v>
      </c>
      <c r="F96" s="233" t="s">
        <v>1162</v>
      </c>
      <c r="G96" s="234" t="s">
        <v>1159</v>
      </c>
      <c r="H96" s="235">
        <v>6</v>
      </c>
      <c r="I96" s="236"/>
      <c r="J96" s="237">
        <f>ROUND(I96*H96,2)</f>
        <v>0</v>
      </c>
      <c r="K96" s="233" t="s">
        <v>19</v>
      </c>
      <c r="L96" s="44"/>
      <c r="M96" s="238" t="s">
        <v>19</v>
      </c>
      <c r="N96" s="239" t="s">
        <v>44</v>
      </c>
      <c r="O96" s="84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4" t="s">
        <v>158</v>
      </c>
      <c r="AT96" s="224" t="s">
        <v>166</v>
      </c>
      <c r="AU96" s="224" t="s">
        <v>81</v>
      </c>
      <c r="AY96" s="17" t="s">
        <v>148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7" t="s">
        <v>81</v>
      </c>
      <c r="BK96" s="225">
        <f>ROUND(I96*H96,2)</f>
        <v>0</v>
      </c>
      <c r="BL96" s="17" t="s">
        <v>158</v>
      </c>
      <c r="BM96" s="224" t="s">
        <v>1163</v>
      </c>
    </row>
    <row r="97" s="2" customFormat="1">
      <c r="A97" s="38"/>
      <c r="B97" s="39"/>
      <c r="C97" s="40"/>
      <c r="D97" s="226" t="s">
        <v>160</v>
      </c>
      <c r="E97" s="40"/>
      <c r="F97" s="227" t="s">
        <v>1162</v>
      </c>
      <c r="G97" s="40"/>
      <c r="H97" s="40"/>
      <c r="I97" s="228"/>
      <c r="J97" s="40"/>
      <c r="K97" s="40"/>
      <c r="L97" s="44"/>
      <c r="M97" s="229"/>
      <c r="N97" s="230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160</v>
      </c>
      <c r="AU97" s="17" t="s">
        <v>81</v>
      </c>
    </row>
    <row r="98" s="2" customFormat="1" ht="16.5" customHeight="1">
      <c r="A98" s="38"/>
      <c r="B98" s="39"/>
      <c r="C98" s="231" t="s">
        <v>157</v>
      </c>
      <c r="D98" s="231" t="s">
        <v>166</v>
      </c>
      <c r="E98" s="232" t="s">
        <v>1164</v>
      </c>
      <c r="F98" s="233" t="s">
        <v>1165</v>
      </c>
      <c r="G98" s="234" t="s">
        <v>1159</v>
      </c>
      <c r="H98" s="235">
        <v>18</v>
      </c>
      <c r="I98" s="236"/>
      <c r="J98" s="237">
        <f>ROUND(I98*H98,2)</f>
        <v>0</v>
      </c>
      <c r="K98" s="233" t="s">
        <v>19</v>
      </c>
      <c r="L98" s="44"/>
      <c r="M98" s="238" t="s">
        <v>19</v>
      </c>
      <c r="N98" s="239" t="s">
        <v>44</v>
      </c>
      <c r="O98" s="84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4" t="s">
        <v>158</v>
      </c>
      <c r="AT98" s="224" t="s">
        <v>166</v>
      </c>
      <c r="AU98" s="224" t="s">
        <v>81</v>
      </c>
      <c r="AY98" s="17" t="s">
        <v>148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7" t="s">
        <v>81</v>
      </c>
      <c r="BK98" s="225">
        <f>ROUND(I98*H98,2)</f>
        <v>0</v>
      </c>
      <c r="BL98" s="17" t="s">
        <v>158</v>
      </c>
      <c r="BM98" s="224" t="s">
        <v>1166</v>
      </c>
    </row>
    <row r="99" s="2" customFormat="1">
      <c r="A99" s="38"/>
      <c r="B99" s="39"/>
      <c r="C99" s="40"/>
      <c r="D99" s="226" t="s">
        <v>160</v>
      </c>
      <c r="E99" s="40"/>
      <c r="F99" s="227" t="s">
        <v>1165</v>
      </c>
      <c r="G99" s="40"/>
      <c r="H99" s="40"/>
      <c r="I99" s="228"/>
      <c r="J99" s="40"/>
      <c r="K99" s="40"/>
      <c r="L99" s="44"/>
      <c r="M99" s="229"/>
      <c r="N99" s="230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160</v>
      </c>
      <c r="AU99" s="17" t="s">
        <v>81</v>
      </c>
    </row>
    <row r="100" s="2" customFormat="1" ht="16.5" customHeight="1">
      <c r="A100" s="38"/>
      <c r="B100" s="39"/>
      <c r="C100" s="231" t="s">
        <v>225</v>
      </c>
      <c r="D100" s="231" t="s">
        <v>166</v>
      </c>
      <c r="E100" s="232" t="s">
        <v>1167</v>
      </c>
      <c r="F100" s="233" t="s">
        <v>1168</v>
      </c>
      <c r="G100" s="234" t="s">
        <v>1159</v>
      </c>
      <c r="H100" s="235">
        <v>6</v>
      </c>
      <c r="I100" s="236"/>
      <c r="J100" s="237">
        <f>ROUND(I100*H100,2)</f>
        <v>0</v>
      </c>
      <c r="K100" s="233" t="s">
        <v>19</v>
      </c>
      <c r="L100" s="44"/>
      <c r="M100" s="238" t="s">
        <v>19</v>
      </c>
      <c r="N100" s="239" t="s">
        <v>44</v>
      </c>
      <c r="O100" s="84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4" t="s">
        <v>158</v>
      </c>
      <c r="AT100" s="224" t="s">
        <v>166</v>
      </c>
      <c r="AU100" s="224" t="s">
        <v>81</v>
      </c>
      <c r="AY100" s="17" t="s">
        <v>148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7" t="s">
        <v>81</v>
      </c>
      <c r="BK100" s="225">
        <f>ROUND(I100*H100,2)</f>
        <v>0</v>
      </c>
      <c r="BL100" s="17" t="s">
        <v>158</v>
      </c>
      <c r="BM100" s="224" t="s">
        <v>1169</v>
      </c>
    </row>
    <row r="101" s="2" customFormat="1">
      <c r="A101" s="38"/>
      <c r="B101" s="39"/>
      <c r="C101" s="40"/>
      <c r="D101" s="226" t="s">
        <v>160</v>
      </c>
      <c r="E101" s="40"/>
      <c r="F101" s="227" t="s">
        <v>1168</v>
      </c>
      <c r="G101" s="40"/>
      <c r="H101" s="40"/>
      <c r="I101" s="228"/>
      <c r="J101" s="40"/>
      <c r="K101" s="40"/>
      <c r="L101" s="44"/>
      <c r="M101" s="229"/>
      <c r="N101" s="230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160</v>
      </c>
      <c r="AU101" s="17" t="s">
        <v>81</v>
      </c>
    </row>
    <row r="102" s="2" customFormat="1" ht="16.5" customHeight="1">
      <c r="A102" s="38"/>
      <c r="B102" s="39"/>
      <c r="C102" s="231" t="s">
        <v>232</v>
      </c>
      <c r="D102" s="231" t="s">
        <v>166</v>
      </c>
      <c r="E102" s="232" t="s">
        <v>1170</v>
      </c>
      <c r="F102" s="233" t="s">
        <v>1171</v>
      </c>
      <c r="G102" s="234" t="s">
        <v>454</v>
      </c>
      <c r="H102" s="235">
        <v>0.59999999999999998</v>
      </c>
      <c r="I102" s="236"/>
      <c r="J102" s="237">
        <f>ROUND(I102*H102,2)</f>
        <v>0</v>
      </c>
      <c r="K102" s="233" t="s">
        <v>19</v>
      </c>
      <c r="L102" s="44"/>
      <c r="M102" s="238" t="s">
        <v>19</v>
      </c>
      <c r="N102" s="239" t="s">
        <v>44</v>
      </c>
      <c r="O102" s="84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4" t="s">
        <v>158</v>
      </c>
      <c r="AT102" s="224" t="s">
        <v>166</v>
      </c>
      <c r="AU102" s="224" t="s">
        <v>81</v>
      </c>
      <c r="AY102" s="17" t="s">
        <v>148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7" t="s">
        <v>81</v>
      </c>
      <c r="BK102" s="225">
        <f>ROUND(I102*H102,2)</f>
        <v>0</v>
      </c>
      <c r="BL102" s="17" t="s">
        <v>158</v>
      </c>
      <c r="BM102" s="224" t="s">
        <v>1172</v>
      </c>
    </row>
    <row r="103" s="2" customFormat="1">
      <c r="A103" s="38"/>
      <c r="B103" s="39"/>
      <c r="C103" s="40"/>
      <c r="D103" s="226" t="s">
        <v>160</v>
      </c>
      <c r="E103" s="40"/>
      <c r="F103" s="227" t="s">
        <v>1171</v>
      </c>
      <c r="G103" s="40"/>
      <c r="H103" s="40"/>
      <c r="I103" s="228"/>
      <c r="J103" s="40"/>
      <c r="K103" s="40"/>
      <c r="L103" s="44"/>
      <c r="M103" s="229"/>
      <c r="N103" s="230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160</v>
      </c>
      <c r="AU103" s="17" t="s">
        <v>81</v>
      </c>
    </row>
    <row r="104" s="2" customFormat="1" ht="16.5" customHeight="1">
      <c r="A104" s="38"/>
      <c r="B104" s="39"/>
      <c r="C104" s="231" t="s">
        <v>238</v>
      </c>
      <c r="D104" s="231" t="s">
        <v>166</v>
      </c>
      <c r="E104" s="232" t="s">
        <v>1173</v>
      </c>
      <c r="F104" s="233" t="s">
        <v>1174</v>
      </c>
      <c r="G104" s="234" t="s">
        <v>253</v>
      </c>
      <c r="H104" s="235">
        <v>1.5</v>
      </c>
      <c r="I104" s="236"/>
      <c r="J104" s="237">
        <f>ROUND(I104*H104,2)</f>
        <v>0</v>
      </c>
      <c r="K104" s="233" t="s">
        <v>19</v>
      </c>
      <c r="L104" s="44"/>
      <c r="M104" s="238" t="s">
        <v>19</v>
      </c>
      <c r="N104" s="239" t="s">
        <v>44</v>
      </c>
      <c r="O104" s="84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4" t="s">
        <v>158</v>
      </c>
      <c r="AT104" s="224" t="s">
        <v>166</v>
      </c>
      <c r="AU104" s="224" t="s">
        <v>81</v>
      </c>
      <c r="AY104" s="17" t="s">
        <v>148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7" t="s">
        <v>81</v>
      </c>
      <c r="BK104" s="225">
        <f>ROUND(I104*H104,2)</f>
        <v>0</v>
      </c>
      <c r="BL104" s="17" t="s">
        <v>158</v>
      </c>
      <c r="BM104" s="224" t="s">
        <v>1175</v>
      </c>
    </row>
    <row r="105" s="2" customFormat="1">
      <c r="A105" s="38"/>
      <c r="B105" s="39"/>
      <c r="C105" s="40"/>
      <c r="D105" s="226" t="s">
        <v>160</v>
      </c>
      <c r="E105" s="40"/>
      <c r="F105" s="227" t="s">
        <v>1174</v>
      </c>
      <c r="G105" s="40"/>
      <c r="H105" s="40"/>
      <c r="I105" s="228"/>
      <c r="J105" s="40"/>
      <c r="K105" s="40"/>
      <c r="L105" s="44"/>
      <c r="M105" s="229"/>
      <c r="N105" s="230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160</v>
      </c>
      <c r="AU105" s="17" t="s">
        <v>81</v>
      </c>
    </row>
    <row r="106" s="2" customFormat="1" ht="16.5" customHeight="1">
      <c r="A106" s="38"/>
      <c r="B106" s="39"/>
      <c r="C106" s="231" t="s">
        <v>243</v>
      </c>
      <c r="D106" s="231" t="s">
        <v>166</v>
      </c>
      <c r="E106" s="232" t="s">
        <v>1176</v>
      </c>
      <c r="F106" s="233" t="s">
        <v>1177</v>
      </c>
      <c r="G106" s="234" t="s">
        <v>253</v>
      </c>
      <c r="H106" s="235">
        <v>1.5</v>
      </c>
      <c r="I106" s="236"/>
      <c r="J106" s="237">
        <f>ROUND(I106*H106,2)</f>
        <v>0</v>
      </c>
      <c r="K106" s="233" t="s">
        <v>19</v>
      </c>
      <c r="L106" s="44"/>
      <c r="M106" s="238" t="s">
        <v>19</v>
      </c>
      <c r="N106" s="239" t="s">
        <v>44</v>
      </c>
      <c r="O106" s="84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4" t="s">
        <v>158</v>
      </c>
      <c r="AT106" s="224" t="s">
        <v>166</v>
      </c>
      <c r="AU106" s="224" t="s">
        <v>81</v>
      </c>
      <c r="AY106" s="17" t="s">
        <v>148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7" t="s">
        <v>81</v>
      </c>
      <c r="BK106" s="225">
        <f>ROUND(I106*H106,2)</f>
        <v>0</v>
      </c>
      <c r="BL106" s="17" t="s">
        <v>158</v>
      </c>
      <c r="BM106" s="224" t="s">
        <v>1178</v>
      </c>
    </row>
    <row r="107" s="2" customFormat="1">
      <c r="A107" s="38"/>
      <c r="B107" s="39"/>
      <c r="C107" s="40"/>
      <c r="D107" s="226" t="s">
        <v>160</v>
      </c>
      <c r="E107" s="40"/>
      <c r="F107" s="227" t="s">
        <v>1177</v>
      </c>
      <c r="G107" s="40"/>
      <c r="H107" s="40"/>
      <c r="I107" s="228"/>
      <c r="J107" s="40"/>
      <c r="K107" s="40"/>
      <c r="L107" s="44"/>
      <c r="M107" s="229"/>
      <c r="N107" s="230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160</v>
      </c>
      <c r="AU107" s="17" t="s">
        <v>81</v>
      </c>
    </row>
    <row r="108" s="2" customFormat="1" ht="16.5" customHeight="1">
      <c r="A108" s="38"/>
      <c r="B108" s="39"/>
      <c r="C108" s="231" t="s">
        <v>250</v>
      </c>
      <c r="D108" s="231" t="s">
        <v>166</v>
      </c>
      <c r="E108" s="232" t="s">
        <v>1179</v>
      </c>
      <c r="F108" s="233" t="s">
        <v>1180</v>
      </c>
      <c r="G108" s="234" t="s">
        <v>1159</v>
      </c>
      <c r="H108" s="235">
        <v>28</v>
      </c>
      <c r="I108" s="236"/>
      <c r="J108" s="237">
        <f>ROUND(I108*H108,2)</f>
        <v>0</v>
      </c>
      <c r="K108" s="233" t="s">
        <v>19</v>
      </c>
      <c r="L108" s="44"/>
      <c r="M108" s="238" t="s">
        <v>19</v>
      </c>
      <c r="N108" s="239" t="s">
        <v>44</v>
      </c>
      <c r="O108" s="84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4" t="s">
        <v>158</v>
      </c>
      <c r="AT108" s="224" t="s">
        <v>166</v>
      </c>
      <c r="AU108" s="224" t="s">
        <v>81</v>
      </c>
      <c r="AY108" s="17" t="s">
        <v>148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7" t="s">
        <v>81</v>
      </c>
      <c r="BK108" s="225">
        <f>ROUND(I108*H108,2)</f>
        <v>0</v>
      </c>
      <c r="BL108" s="17" t="s">
        <v>158</v>
      </c>
      <c r="BM108" s="224" t="s">
        <v>1181</v>
      </c>
    </row>
    <row r="109" s="2" customFormat="1">
      <c r="A109" s="38"/>
      <c r="B109" s="39"/>
      <c r="C109" s="40"/>
      <c r="D109" s="226" t="s">
        <v>160</v>
      </c>
      <c r="E109" s="40"/>
      <c r="F109" s="227" t="s">
        <v>1180</v>
      </c>
      <c r="G109" s="40"/>
      <c r="H109" s="40"/>
      <c r="I109" s="228"/>
      <c r="J109" s="40"/>
      <c r="K109" s="40"/>
      <c r="L109" s="44"/>
      <c r="M109" s="229"/>
      <c r="N109" s="230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160</v>
      </c>
      <c r="AU109" s="17" t="s">
        <v>81</v>
      </c>
    </row>
    <row r="110" s="2" customFormat="1" ht="16.5" customHeight="1">
      <c r="A110" s="38"/>
      <c r="B110" s="39"/>
      <c r="C110" s="231" t="s">
        <v>802</v>
      </c>
      <c r="D110" s="231" t="s">
        <v>166</v>
      </c>
      <c r="E110" s="232" t="s">
        <v>1182</v>
      </c>
      <c r="F110" s="233" t="s">
        <v>1183</v>
      </c>
      <c r="G110" s="234" t="s">
        <v>1159</v>
      </c>
      <c r="H110" s="235">
        <v>3</v>
      </c>
      <c r="I110" s="236"/>
      <c r="J110" s="237">
        <f>ROUND(I110*H110,2)</f>
        <v>0</v>
      </c>
      <c r="K110" s="233" t="s">
        <v>19</v>
      </c>
      <c r="L110" s="44"/>
      <c r="M110" s="238" t="s">
        <v>19</v>
      </c>
      <c r="N110" s="239" t="s">
        <v>44</v>
      </c>
      <c r="O110" s="84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4" t="s">
        <v>158</v>
      </c>
      <c r="AT110" s="224" t="s">
        <v>166</v>
      </c>
      <c r="AU110" s="224" t="s">
        <v>81</v>
      </c>
      <c r="AY110" s="17" t="s">
        <v>148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7" t="s">
        <v>81</v>
      </c>
      <c r="BK110" s="225">
        <f>ROUND(I110*H110,2)</f>
        <v>0</v>
      </c>
      <c r="BL110" s="17" t="s">
        <v>158</v>
      </c>
      <c r="BM110" s="224" t="s">
        <v>1184</v>
      </c>
    </row>
    <row r="111" s="2" customFormat="1">
      <c r="A111" s="38"/>
      <c r="B111" s="39"/>
      <c r="C111" s="40"/>
      <c r="D111" s="226" t="s">
        <v>160</v>
      </c>
      <c r="E111" s="40"/>
      <c r="F111" s="227" t="s">
        <v>1183</v>
      </c>
      <c r="G111" s="40"/>
      <c r="H111" s="40"/>
      <c r="I111" s="228"/>
      <c r="J111" s="40"/>
      <c r="K111" s="40"/>
      <c r="L111" s="44"/>
      <c r="M111" s="229"/>
      <c r="N111" s="230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160</v>
      </c>
      <c r="AU111" s="17" t="s">
        <v>81</v>
      </c>
    </row>
    <row r="112" s="2" customFormat="1" ht="16.5" customHeight="1">
      <c r="A112" s="38"/>
      <c r="B112" s="39"/>
      <c r="C112" s="231" t="s">
        <v>8</v>
      </c>
      <c r="D112" s="231" t="s">
        <v>166</v>
      </c>
      <c r="E112" s="232" t="s">
        <v>1185</v>
      </c>
      <c r="F112" s="233" t="s">
        <v>1186</v>
      </c>
      <c r="G112" s="234" t="s">
        <v>1159</v>
      </c>
      <c r="H112" s="235">
        <v>4</v>
      </c>
      <c r="I112" s="236"/>
      <c r="J112" s="237">
        <f>ROUND(I112*H112,2)</f>
        <v>0</v>
      </c>
      <c r="K112" s="233" t="s">
        <v>19</v>
      </c>
      <c r="L112" s="44"/>
      <c r="M112" s="238" t="s">
        <v>19</v>
      </c>
      <c r="N112" s="239" t="s">
        <v>44</v>
      </c>
      <c r="O112" s="84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4" t="s">
        <v>158</v>
      </c>
      <c r="AT112" s="224" t="s">
        <v>166</v>
      </c>
      <c r="AU112" s="224" t="s">
        <v>81</v>
      </c>
      <c r="AY112" s="17" t="s">
        <v>148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7" t="s">
        <v>81</v>
      </c>
      <c r="BK112" s="225">
        <f>ROUND(I112*H112,2)</f>
        <v>0</v>
      </c>
      <c r="BL112" s="17" t="s">
        <v>158</v>
      </c>
      <c r="BM112" s="224" t="s">
        <v>1187</v>
      </c>
    </row>
    <row r="113" s="2" customFormat="1">
      <c r="A113" s="38"/>
      <c r="B113" s="39"/>
      <c r="C113" s="40"/>
      <c r="D113" s="226" t="s">
        <v>160</v>
      </c>
      <c r="E113" s="40"/>
      <c r="F113" s="227" t="s">
        <v>1186</v>
      </c>
      <c r="G113" s="40"/>
      <c r="H113" s="40"/>
      <c r="I113" s="228"/>
      <c r="J113" s="40"/>
      <c r="K113" s="40"/>
      <c r="L113" s="44"/>
      <c r="M113" s="229"/>
      <c r="N113" s="230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160</v>
      </c>
      <c r="AU113" s="17" t="s">
        <v>81</v>
      </c>
    </row>
    <row r="114" s="2" customFormat="1" ht="16.5" customHeight="1">
      <c r="A114" s="38"/>
      <c r="B114" s="39"/>
      <c r="C114" s="231" t="s">
        <v>264</v>
      </c>
      <c r="D114" s="231" t="s">
        <v>166</v>
      </c>
      <c r="E114" s="232" t="s">
        <v>1188</v>
      </c>
      <c r="F114" s="233" t="s">
        <v>1189</v>
      </c>
      <c r="G114" s="234" t="s">
        <v>1159</v>
      </c>
      <c r="H114" s="235">
        <v>2</v>
      </c>
      <c r="I114" s="236"/>
      <c r="J114" s="237">
        <f>ROUND(I114*H114,2)</f>
        <v>0</v>
      </c>
      <c r="K114" s="233" t="s">
        <v>19</v>
      </c>
      <c r="L114" s="44"/>
      <c r="M114" s="238" t="s">
        <v>19</v>
      </c>
      <c r="N114" s="239" t="s">
        <v>44</v>
      </c>
      <c r="O114" s="84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4" t="s">
        <v>158</v>
      </c>
      <c r="AT114" s="224" t="s">
        <v>166</v>
      </c>
      <c r="AU114" s="224" t="s">
        <v>81</v>
      </c>
      <c r="AY114" s="17" t="s">
        <v>148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7" t="s">
        <v>81</v>
      </c>
      <c r="BK114" s="225">
        <f>ROUND(I114*H114,2)</f>
        <v>0</v>
      </c>
      <c r="BL114" s="17" t="s">
        <v>158</v>
      </c>
      <c r="BM114" s="224" t="s">
        <v>1190</v>
      </c>
    </row>
    <row r="115" s="2" customFormat="1">
      <c r="A115" s="38"/>
      <c r="B115" s="39"/>
      <c r="C115" s="40"/>
      <c r="D115" s="226" t="s">
        <v>160</v>
      </c>
      <c r="E115" s="40"/>
      <c r="F115" s="227" t="s">
        <v>1189</v>
      </c>
      <c r="G115" s="40"/>
      <c r="H115" s="40"/>
      <c r="I115" s="228"/>
      <c r="J115" s="40"/>
      <c r="K115" s="40"/>
      <c r="L115" s="44"/>
      <c r="M115" s="229"/>
      <c r="N115" s="230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160</v>
      </c>
      <c r="AU115" s="17" t="s">
        <v>81</v>
      </c>
    </row>
    <row r="116" s="2" customFormat="1" ht="24.15" customHeight="1">
      <c r="A116" s="38"/>
      <c r="B116" s="39"/>
      <c r="C116" s="231" t="s">
        <v>271</v>
      </c>
      <c r="D116" s="231" t="s">
        <v>166</v>
      </c>
      <c r="E116" s="232" t="s">
        <v>1191</v>
      </c>
      <c r="F116" s="233" t="s">
        <v>1192</v>
      </c>
      <c r="G116" s="234" t="s">
        <v>1159</v>
      </c>
      <c r="H116" s="235">
        <v>1</v>
      </c>
      <c r="I116" s="236"/>
      <c r="J116" s="237">
        <f>ROUND(I116*H116,2)</f>
        <v>0</v>
      </c>
      <c r="K116" s="233" t="s">
        <v>19</v>
      </c>
      <c r="L116" s="44"/>
      <c r="M116" s="238" t="s">
        <v>19</v>
      </c>
      <c r="N116" s="239" t="s">
        <v>44</v>
      </c>
      <c r="O116" s="84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4" t="s">
        <v>158</v>
      </c>
      <c r="AT116" s="224" t="s">
        <v>166</v>
      </c>
      <c r="AU116" s="224" t="s">
        <v>81</v>
      </c>
      <c r="AY116" s="17" t="s">
        <v>148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7" t="s">
        <v>81</v>
      </c>
      <c r="BK116" s="225">
        <f>ROUND(I116*H116,2)</f>
        <v>0</v>
      </c>
      <c r="BL116" s="17" t="s">
        <v>158</v>
      </c>
      <c r="BM116" s="224" t="s">
        <v>1193</v>
      </c>
    </row>
    <row r="117" s="2" customFormat="1">
      <c r="A117" s="38"/>
      <c r="B117" s="39"/>
      <c r="C117" s="40"/>
      <c r="D117" s="226" t="s">
        <v>160</v>
      </c>
      <c r="E117" s="40"/>
      <c r="F117" s="227" t="s">
        <v>1192</v>
      </c>
      <c r="G117" s="40"/>
      <c r="H117" s="40"/>
      <c r="I117" s="228"/>
      <c r="J117" s="40"/>
      <c r="K117" s="40"/>
      <c r="L117" s="44"/>
      <c r="M117" s="229"/>
      <c r="N117" s="230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160</v>
      </c>
      <c r="AU117" s="17" t="s">
        <v>81</v>
      </c>
    </row>
    <row r="118" s="2" customFormat="1" ht="16.5" customHeight="1">
      <c r="A118" s="38"/>
      <c r="B118" s="39"/>
      <c r="C118" s="231" t="s">
        <v>276</v>
      </c>
      <c r="D118" s="231" t="s">
        <v>166</v>
      </c>
      <c r="E118" s="232" t="s">
        <v>1194</v>
      </c>
      <c r="F118" s="233" t="s">
        <v>1195</v>
      </c>
      <c r="G118" s="234" t="s">
        <v>1159</v>
      </c>
      <c r="H118" s="235">
        <v>1</v>
      </c>
      <c r="I118" s="236"/>
      <c r="J118" s="237">
        <f>ROUND(I118*H118,2)</f>
        <v>0</v>
      </c>
      <c r="K118" s="233" t="s">
        <v>19</v>
      </c>
      <c r="L118" s="44"/>
      <c r="M118" s="238" t="s">
        <v>19</v>
      </c>
      <c r="N118" s="239" t="s">
        <v>44</v>
      </c>
      <c r="O118" s="84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4" t="s">
        <v>158</v>
      </c>
      <c r="AT118" s="224" t="s">
        <v>166</v>
      </c>
      <c r="AU118" s="224" t="s">
        <v>81</v>
      </c>
      <c r="AY118" s="17" t="s">
        <v>148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7" t="s">
        <v>81</v>
      </c>
      <c r="BK118" s="225">
        <f>ROUND(I118*H118,2)</f>
        <v>0</v>
      </c>
      <c r="BL118" s="17" t="s">
        <v>158</v>
      </c>
      <c r="BM118" s="224" t="s">
        <v>1196</v>
      </c>
    </row>
    <row r="119" s="2" customFormat="1">
      <c r="A119" s="38"/>
      <c r="B119" s="39"/>
      <c r="C119" s="40"/>
      <c r="D119" s="226" t="s">
        <v>160</v>
      </c>
      <c r="E119" s="40"/>
      <c r="F119" s="227" t="s">
        <v>1195</v>
      </c>
      <c r="G119" s="40"/>
      <c r="H119" s="40"/>
      <c r="I119" s="228"/>
      <c r="J119" s="40"/>
      <c r="K119" s="40"/>
      <c r="L119" s="44"/>
      <c r="M119" s="229"/>
      <c r="N119" s="230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160</v>
      </c>
      <c r="AU119" s="17" t="s">
        <v>81</v>
      </c>
    </row>
    <row r="120" s="2" customFormat="1" ht="16.5" customHeight="1">
      <c r="A120" s="38"/>
      <c r="B120" s="39"/>
      <c r="C120" s="231" t="s">
        <v>282</v>
      </c>
      <c r="D120" s="231" t="s">
        <v>166</v>
      </c>
      <c r="E120" s="232" t="s">
        <v>1197</v>
      </c>
      <c r="F120" s="233" t="s">
        <v>1198</v>
      </c>
      <c r="G120" s="234" t="s">
        <v>253</v>
      </c>
      <c r="H120" s="235">
        <v>88</v>
      </c>
      <c r="I120" s="236"/>
      <c r="J120" s="237">
        <f>ROUND(I120*H120,2)</f>
        <v>0</v>
      </c>
      <c r="K120" s="233" t="s">
        <v>19</v>
      </c>
      <c r="L120" s="44"/>
      <c r="M120" s="238" t="s">
        <v>19</v>
      </c>
      <c r="N120" s="239" t="s">
        <v>44</v>
      </c>
      <c r="O120" s="84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4" t="s">
        <v>158</v>
      </c>
      <c r="AT120" s="224" t="s">
        <v>166</v>
      </c>
      <c r="AU120" s="224" t="s">
        <v>81</v>
      </c>
      <c r="AY120" s="17" t="s">
        <v>148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7" t="s">
        <v>81</v>
      </c>
      <c r="BK120" s="225">
        <f>ROUND(I120*H120,2)</f>
        <v>0</v>
      </c>
      <c r="BL120" s="17" t="s">
        <v>158</v>
      </c>
      <c r="BM120" s="224" t="s">
        <v>1199</v>
      </c>
    </row>
    <row r="121" s="2" customFormat="1">
      <c r="A121" s="38"/>
      <c r="B121" s="39"/>
      <c r="C121" s="40"/>
      <c r="D121" s="226" t="s">
        <v>160</v>
      </c>
      <c r="E121" s="40"/>
      <c r="F121" s="227" t="s">
        <v>1198</v>
      </c>
      <c r="G121" s="40"/>
      <c r="H121" s="40"/>
      <c r="I121" s="228"/>
      <c r="J121" s="40"/>
      <c r="K121" s="40"/>
      <c r="L121" s="44"/>
      <c r="M121" s="229"/>
      <c r="N121" s="230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160</v>
      </c>
      <c r="AU121" s="17" t="s">
        <v>81</v>
      </c>
    </row>
    <row r="122" s="2" customFormat="1" ht="16.5" customHeight="1">
      <c r="A122" s="38"/>
      <c r="B122" s="39"/>
      <c r="C122" s="231" t="s">
        <v>292</v>
      </c>
      <c r="D122" s="231" t="s">
        <v>166</v>
      </c>
      <c r="E122" s="232" t="s">
        <v>1200</v>
      </c>
      <c r="F122" s="233" t="s">
        <v>1201</v>
      </c>
      <c r="G122" s="234" t="s">
        <v>253</v>
      </c>
      <c r="H122" s="235">
        <v>88</v>
      </c>
      <c r="I122" s="236"/>
      <c r="J122" s="237">
        <f>ROUND(I122*H122,2)</f>
        <v>0</v>
      </c>
      <c r="K122" s="233" t="s">
        <v>19</v>
      </c>
      <c r="L122" s="44"/>
      <c r="M122" s="238" t="s">
        <v>19</v>
      </c>
      <c r="N122" s="239" t="s">
        <v>44</v>
      </c>
      <c r="O122" s="84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4" t="s">
        <v>158</v>
      </c>
      <c r="AT122" s="224" t="s">
        <v>166</v>
      </c>
      <c r="AU122" s="224" t="s">
        <v>81</v>
      </c>
      <c r="AY122" s="17" t="s">
        <v>148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7" t="s">
        <v>81</v>
      </c>
      <c r="BK122" s="225">
        <f>ROUND(I122*H122,2)</f>
        <v>0</v>
      </c>
      <c r="BL122" s="17" t="s">
        <v>158</v>
      </c>
      <c r="BM122" s="224" t="s">
        <v>1202</v>
      </c>
    </row>
    <row r="123" s="2" customFormat="1">
      <c r="A123" s="38"/>
      <c r="B123" s="39"/>
      <c r="C123" s="40"/>
      <c r="D123" s="226" t="s">
        <v>160</v>
      </c>
      <c r="E123" s="40"/>
      <c r="F123" s="227" t="s">
        <v>1201</v>
      </c>
      <c r="G123" s="40"/>
      <c r="H123" s="40"/>
      <c r="I123" s="228"/>
      <c r="J123" s="40"/>
      <c r="K123" s="40"/>
      <c r="L123" s="44"/>
      <c r="M123" s="229"/>
      <c r="N123" s="230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160</v>
      </c>
      <c r="AU123" s="17" t="s">
        <v>81</v>
      </c>
    </row>
    <row r="124" s="2" customFormat="1" ht="16.5" customHeight="1">
      <c r="A124" s="38"/>
      <c r="B124" s="39"/>
      <c r="C124" s="231" t="s">
        <v>7</v>
      </c>
      <c r="D124" s="231" t="s">
        <v>166</v>
      </c>
      <c r="E124" s="232" t="s">
        <v>1203</v>
      </c>
      <c r="F124" s="233" t="s">
        <v>1204</v>
      </c>
      <c r="G124" s="234" t="s">
        <v>253</v>
      </c>
      <c r="H124" s="235">
        <v>88</v>
      </c>
      <c r="I124" s="236"/>
      <c r="J124" s="237">
        <f>ROUND(I124*H124,2)</f>
        <v>0</v>
      </c>
      <c r="K124" s="233" t="s">
        <v>19</v>
      </c>
      <c r="L124" s="44"/>
      <c r="M124" s="238" t="s">
        <v>19</v>
      </c>
      <c r="N124" s="239" t="s">
        <v>44</v>
      </c>
      <c r="O124" s="84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4" t="s">
        <v>158</v>
      </c>
      <c r="AT124" s="224" t="s">
        <v>166</v>
      </c>
      <c r="AU124" s="224" t="s">
        <v>81</v>
      </c>
      <c r="AY124" s="17" t="s">
        <v>148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7" t="s">
        <v>81</v>
      </c>
      <c r="BK124" s="225">
        <f>ROUND(I124*H124,2)</f>
        <v>0</v>
      </c>
      <c r="BL124" s="17" t="s">
        <v>158</v>
      </c>
      <c r="BM124" s="224" t="s">
        <v>1205</v>
      </c>
    </row>
    <row r="125" s="2" customFormat="1">
      <c r="A125" s="38"/>
      <c r="B125" s="39"/>
      <c r="C125" s="40"/>
      <c r="D125" s="226" t="s">
        <v>160</v>
      </c>
      <c r="E125" s="40"/>
      <c r="F125" s="227" t="s">
        <v>1204</v>
      </c>
      <c r="G125" s="40"/>
      <c r="H125" s="40"/>
      <c r="I125" s="228"/>
      <c r="J125" s="40"/>
      <c r="K125" s="40"/>
      <c r="L125" s="44"/>
      <c r="M125" s="229"/>
      <c r="N125" s="230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160</v>
      </c>
      <c r="AU125" s="17" t="s">
        <v>81</v>
      </c>
    </row>
    <row r="126" s="2" customFormat="1" ht="16.5" customHeight="1">
      <c r="A126" s="38"/>
      <c r="B126" s="39"/>
      <c r="C126" s="231" t="s">
        <v>304</v>
      </c>
      <c r="D126" s="231" t="s">
        <v>166</v>
      </c>
      <c r="E126" s="232" t="s">
        <v>1206</v>
      </c>
      <c r="F126" s="233" t="s">
        <v>1207</v>
      </c>
      <c r="G126" s="234" t="s">
        <v>1155</v>
      </c>
      <c r="H126" s="235">
        <v>3</v>
      </c>
      <c r="I126" s="236"/>
      <c r="J126" s="237">
        <f>ROUND(I126*H126,2)</f>
        <v>0</v>
      </c>
      <c r="K126" s="233" t="s">
        <v>19</v>
      </c>
      <c r="L126" s="44"/>
      <c r="M126" s="238" t="s">
        <v>19</v>
      </c>
      <c r="N126" s="239" t="s">
        <v>44</v>
      </c>
      <c r="O126" s="84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4" t="s">
        <v>158</v>
      </c>
      <c r="AT126" s="224" t="s">
        <v>166</v>
      </c>
      <c r="AU126" s="224" t="s">
        <v>81</v>
      </c>
      <c r="AY126" s="17" t="s">
        <v>148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7" t="s">
        <v>81</v>
      </c>
      <c r="BK126" s="225">
        <f>ROUND(I126*H126,2)</f>
        <v>0</v>
      </c>
      <c r="BL126" s="17" t="s">
        <v>158</v>
      </c>
      <c r="BM126" s="224" t="s">
        <v>1208</v>
      </c>
    </row>
    <row r="127" s="2" customFormat="1">
      <c r="A127" s="38"/>
      <c r="B127" s="39"/>
      <c r="C127" s="40"/>
      <c r="D127" s="226" t="s">
        <v>160</v>
      </c>
      <c r="E127" s="40"/>
      <c r="F127" s="227" t="s">
        <v>1207</v>
      </c>
      <c r="G127" s="40"/>
      <c r="H127" s="40"/>
      <c r="I127" s="228"/>
      <c r="J127" s="40"/>
      <c r="K127" s="40"/>
      <c r="L127" s="44"/>
      <c r="M127" s="229"/>
      <c r="N127" s="230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160</v>
      </c>
      <c r="AU127" s="17" t="s">
        <v>81</v>
      </c>
    </row>
    <row r="128" s="12" customFormat="1" ht="25.92" customHeight="1">
      <c r="A128" s="12"/>
      <c r="B128" s="196"/>
      <c r="C128" s="197"/>
      <c r="D128" s="198" t="s">
        <v>72</v>
      </c>
      <c r="E128" s="199" t="s">
        <v>1209</v>
      </c>
      <c r="F128" s="199" t="s">
        <v>1210</v>
      </c>
      <c r="G128" s="197"/>
      <c r="H128" s="197"/>
      <c r="I128" s="200"/>
      <c r="J128" s="201">
        <f>BK128</f>
        <v>0</v>
      </c>
      <c r="K128" s="197"/>
      <c r="L128" s="202"/>
      <c r="M128" s="203"/>
      <c r="N128" s="204"/>
      <c r="O128" s="204"/>
      <c r="P128" s="205">
        <f>SUM(P129:P132)</f>
        <v>0</v>
      </c>
      <c r="Q128" s="204"/>
      <c r="R128" s="205">
        <f>SUM(R129:R132)</f>
        <v>0</v>
      </c>
      <c r="S128" s="204"/>
      <c r="T128" s="206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7" t="s">
        <v>81</v>
      </c>
      <c r="AT128" s="208" t="s">
        <v>72</v>
      </c>
      <c r="AU128" s="208" t="s">
        <v>73</v>
      </c>
      <c r="AY128" s="207" t="s">
        <v>148</v>
      </c>
      <c r="BK128" s="209">
        <f>SUM(BK129:BK132)</f>
        <v>0</v>
      </c>
    </row>
    <row r="129" s="2" customFormat="1" ht="16.5" customHeight="1">
      <c r="A129" s="38"/>
      <c r="B129" s="39"/>
      <c r="C129" s="231" t="s">
        <v>310</v>
      </c>
      <c r="D129" s="231" t="s">
        <v>166</v>
      </c>
      <c r="E129" s="232" t="s">
        <v>1211</v>
      </c>
      <c r="F129" s="233" t="s">
        <v>1212</v>
      </c>
      <c r="G129" s="234" t="s">
        <v>1159</v>
      </c>
      <c r="H129" s="235">
        <v>1</v>
      </c>
      <c r="I129" s="236"/>
      <c r="J129" s="237">
        <f>ROUND(I129*H129,2)</f>
        <v>0</v>
      </c>
      <c r="K129" s="233" t="s">
        <v>19</v>
      </c>
      <c r="L129" s="44"/>
      <c r="M129" s="238" t="s">
        <v>19</v>
      </c>
      <c r="N129" s="239" t="s">
        <v>44</v>
      </c>
      <c r="O129" s="84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4" t="s">
        <v>158</v>
      </c>
      <c r="AT129" s="224" t="s">
        <v>166</v>
      </c>
      <c r="AU129" s="224" t="s">
        <v>81</v>
      </c>
      <c r="AY129" s="17" t="s">
        <v>148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7" t="s">
        <v>81</v>
      </c>
      <c r="BK129" s="225">
        <f>ROUND(I129*H129,2)</f>
        <v>0</v>
      </c>
      <c r="BL129" s="17" t="s">
        <v>158</v>
      </c>
      <c r="BM129" s="224" t="s">
        <v>1213</v>
      </c>
    </row>
    <row r="130" s="2" customFormat="1">
      <c r="A130" s="38"/>
      <c r="B130" s="39"/>
      <c r="C130" s="40"/>
      <c r="D130" s="226" t="s">
        <v>160</v>
      </c>
      <c r="E130" s="40"/>
      <c r="F130" s="227" t="s">
        <v>1214</v>
      </c>
      <c r="G130" s="40"/>
      <c r="H130" s="40"/>
      <c r="I130" s="228"/>
      <c r="J130" s="40"/>
      <c r="K130" s="40"/>
      <c r="L130" s="44"/>
      <c r="M130" s="229"/>
      <c r="N130" s="230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160</v>
      </c>
      <c r="AU130" s="17" t="s">
        <v>81</v>
      </c>
    </row>
    <row r="131" s="2" customFormat="1" ht="16.5" customHeight="1">
      <c r="A131" s="38"/>
      <c r="B131" s="39"/>
      <c r="C131" s="231" t="s">
        <v>316</v>
      </c>
      <c r="D131" s="231" t="s">
        <v>166</v>
      </c>
      <c r="E131" s="232" t="s">
        <v>1215</v>
      </c>
      <c r="F131" s="233" t="s">
        <v>1216</v>
      </c>
      <c r="G131" s="234" t="s">
        <v>1159</v>
      </c>
      <c r="H131" s="235">
        <v>1</v>
      </c>
      <c r="I131" s="236"/>
      <c r="J131" s="237">
        <f>ROUND(I131*H131,2)</f>
        <v>0</v>
      </c>
      <c r="K131" s="233" t="s">
        <v>19</v>
      </c>
      <c r="L131" s="44"/>
      <c r="M131" s="238" t="s">
        <v>19</v>
      </c>
      <c r="N131" s="239" t="s">
        <v>44</v>
      </c>
      <c r="O131" s="84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4" t="s">
        <v>158</v>
      </c>
      <c r="AT131" s="224" t="s">
        <v>166</v>
      </c>
      <c r="AU131" s="224" t="s">
        <v>81</v>
      </c>
      <c r="AY131" s="17" t="s">
        <v>148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7" t="s">
        <v>81</v>
      </c>
      <c r="BK131" s="225">
        <f>ROUND(I131*H131,2)</f>
        <v>0</v>
      </c>
      <c r="BL131" s="17" t="s">
        <v>158</v>
      </c>
      <c r="BM131" s="224" t="s">
        <v>1217</v>
      </c>
    </row>
    <row r="132" s="2" customFormat="1">
      <c r="A132" s="38"/>
      <c r="B132" s="39"/>
      <c r="C132" s="40"/>
      <c r="D132" s="226" t="s">
        <v>160</v>
      </c>
      <c r="E132" s="40"/>
      <c r="F132" s="227" t="s">
        <v>1218</v>
      </c>
      <c r="G132" s="40"/>
      <c r="H132" s="40"/>
      <c r="I132" s="228"/>
      <c r="J132" s="40"/>
      <c r="K132" s="40"/>
      <c r="L132" s="44"/>
      <c r="M132" s="229"/>
      <c r="N132" s="230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160</v>
      </c>
      <c r="AU132" s="17" t="s">
        <v>81</v>
      </c>
    </row>
    <row r="133" s="12" customFormat="1" ht="25.92" customHeight="1">
      <c r="A133" s="12"/>
      <c r="B133" s="196"/>
      <c r="C133" s="197"/>
      <c r="D133" s="198" t="s">
        <v>72</v>
      </c>
      <c r="E133" s="199" t="s">
        <v>1219</v>
      </c>
      <c r="F133" s="199" t="s">
        <v>1220</v>
      </c>
      <c r="G133" s="197"/>
      <c r="H133" s="197"/>
      <c r="I133" s="200"/>
      <c r="J133" s="201">
        <f>BK133</f>
        <v>0</v>
      </c>
      <c r="K133" s="197"/>
      <c r="L133" s="202"/>
      <c r="M133" s="203"/>
      <c r="N133" s="204"/>
      <c r="O133" s="204"/>
      <c r="P133" s="205">
        <f>SUM(P134:P151)</f>
        <v>0</v>
      </c>
      <c r="Q133" s="204"/>
      <c r="R133" s="205">
        <f>SUM(R134:R151)</f>
        <v>0</v>
      </c>
      <c r="S133" s="204"/>
      <c r="T133" s="206">
        <f>SUM(T134:T151)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7" t="s">
        <v>81</v>
      </c>
      <c r="AT133" s="208" t="s">
        <v>72</v>
      </c>
      <c r="AU133" s="208" t="s">
        <v>73</v>
      </c>
      <c r="AY133" s="207" t="s">
        <v>148</v>
      </c>
      <c r="BK133" s="209">
        <f>SUM(BK134:BK151)</f>
        <v>0</v>
      </c>
    </row>
    <row r="134" s="2" customFormat="1" ht="16.5" customHeight="1">
      <c r="A134" s="38"/>
      <c r="B134" s="39"/>
      <c r="C134" s="231" t="s">
        <v>322</v>
      </c>
      <c r="D134" s="231" t="s">
        <v>166</v>
      </c>
      <c r="E134" s="232" t="s">
        <v>1221</v>
      </c>
      <c r="F134" s="233" t="s">
        <v>1222</v>
      </c>
      <c r="G134" s="234" t="s">
        <v>1155</v>
      </c>
      <c r="H134" s="235">
        <v>1</v>
      </c>
      <c r="I134" s="236"/>
      <c r="J134" s="237">
        <f>ROUND(I134*H134,2)</f>
        <v>0</v>
      </c>
      <c r="K134" s="233" t="s">
        <v>19</v>
      </c>
      <c r="L134" s="44"/>
      <c r="M134" s="238" t="s">
        <v>19</v>
      </c>
      <c r="N134" s="239" t="s">
        <v>44</v>
      </c>
      <c r="O134" s="84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4" t="s">
        <v>158</v>
      </c>
      <c r="AT134" s="224" t="s">
        <v>166</v>
      </c>
      <c r="AU134" s="224" t="s">
        <v>81</v>
      </c>
      <c r="AY134" s="17" t="s">
        <v>148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7" t="s">
        <v>81</v>
      </c>
      <c r="BK134" s="225">
        <f>ROUND(I134*H134,2)</f>
        <v>0</v>
      </c>
      <c r="BL134" s="17" t="s">
        <v>158</v>
      </c>
      <c r="BM134" s="224" t="s">
        <v>1223</v>
      </c>
    </row>
    <row r="135" s="2" customFormat="1">
      <c r="A135" s="38"/>
      <c r="B135" s="39"/>
      <c r="C135" s="40"/>
      <c r="D135" s="226" t="s">
        <v>160</v>
      </c>
      <c r="E135" s="40"/>
      <c r="F135" s="227" t="s">
        <v>1222</v>
      </c>
      <c r="G135" s="40"/>
      <c r="H135" s="40"/>
      <c r="I135" s="228"/>
      <c r="J135" s="40"/>
      <c r="K135" s="40"/>
      <c r="L135" s="44"/>
      <c r="M135" s="229"/>
      <c r="N135" s="230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160</v>
      </c>
      <c r="AU135" s="17" t="s">
        <v>81</v>
      </c>
    </row>
    <row r="136" s="2" customFormat="1" ht="16.5" customHeight="1">
      <c r="A136" s="38"/>
      <c r="B136" s="39"/>
      <c r="C136" s="231" t="s">
        <v>330</v>
      </c>
      <c r="D136" s="231" t="s">
        <v>166</v>
      </c>
      <c r="E136" s="232" t="s">
        <v>1224</v>
      </c>
      <c r="F136" s="233" t="s">
        <v>1225</v>
      </c>
      <c r="G136" s="234" t="s">
        <v>1159</v>
      </c>
      <c r="H136" s="235">
        <v>3</v>
      </c>
      <c r="I136" s="236"/>
      <c r="J136" s="237">
        <f>ROUND(I136*H136,2)</f>
        <v>0</v>
      </c>
      <c r="K136" s="233" t="s">
        <v>19</v>
      </c>
      <c r="L136" s="44"/>
      <c r="M136" s="238" t="s">
        <v>19</v>
      </c>
      <c r="N136" s="239" t="s">
        <v>44</v>
      </c>
      <c r="O136" s="84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4" t="s">
        <v>158</v>
      </c>
      <c r="AT136" s="224" t="s">
        <v>166</v>
      </c>
      <c r="AU136" s="224" t="s">
        <v>81</v>
      </c>
      <c r="AY136" s="17" t="s">
        <v>148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7" t="s">
        <v>81</v>
      </c>
      <c r="BK136" s="225">
        <f>ROUND(I136*H136,2)</f>
        <v>0</v>
      </c>
      <c r="BL136" s="17" t="s">
        <v>158</v>
      </c>
      <c r="BM136" s="224" t="s">
        <v>1226</v>
      </c>
    </row>
    <row r="137" s="2" customFormat="1">
      <c r="A137" s="38"/>
      <c r="B137" s="39"/>
      <c r="C137" s="40"/>
      <c r="D137" s="226" t="s">
        <v>160</v>
      </c>
      <c r="E137" s="40"/>
      <c r="F137" s="227" t="s">
        <v>1225</v>
      </c>
      <c r="G137" s="40"/>
      <c r="H137" s="40"/>
      <c r="I137" s="228"/>
      <c r="J137" s="40"/>
      <c r="K137" s="40"/>
      <c r="L137" s="44"/>
      <c r="M137" s="229"/>
      <c r="N137" s="230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160</v>
      </c>
      <c r="AU137" s="17" t="s">
        <v>81</v>
      </c>
    </row>
    <row r="138" s="2" customFormat="1" ht="16.5" customHeight="1">
      <c r="A138" s="38"/>
      <c r="B138" s="39"/>
      <c r="C138" s="231" t="s">
        <v>335</v>
      </c>
      <c r="D138" s="231" t="s">
        <v>166</v>
      </c>
      <c r="E138" s="232" t="s">
        <v>1227</v>
      </c>
      <c r="F138" s="233" t="s">
        <v>1228</v>
      </c>
      <c r="G138" s="234" t="s">
        <v>1159</v>
      </c>
      <c r="H138" s="235">
        <v>1</v>
      </c>
      <c r="I138" s="236"/>
      <c r="J138" s="237">
        <f>ROUND(I138*H138,2)</f>
        <v>0</v>
      </c>
      <c r="K138" s="233" t="s">
        <v>19</v>
      </c>
      <c r="L138" s="44"/>
      <c r="M138" s="238" t="s">
        <v>19</v>
      </c>
      <c r="N138" s="239" t="s">
        <v>44</v>
      </c>
      <c r="O138" s="84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4" t="s">
        <v>158</v>
      </c>
      <c r="AT138" s="224" t="s">
        <v>166</v>
      </c>
      <c r="AU138" s="224" t="s">
        <v>81</v>
      </c>
      <c r="AY138" s="17" t="s">
        <v>148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7" t="s">
        <v>81</v>
      </c>
      <c r="BK138" s="225">
        <f>ROUND(I138*H138,2)</f>
        <v>0</v>
      </c>
      <c r="BL138" s="17" t="s">
        <v>158</v>
      </c>
      <c r="BM138" s="224" t="s">
        <v>1229</v>
      </c>
    </row>
    <row r="139" s="2" customFormat="1">
      <c r="A139" s="38"/>
      <c r="B139" s="39"/>
      <c r="C139" s="40"/>
      <c r="D139" s="226" t="s">
        <v>160</v>
      </c>
      <c r="E139" s="40"/>
      <c r="F139" s="227" t="s">
        <v>1228</v>
      </c>
      <c r="G139" s="40"/>
      <c r="H139" s="40"/>
      <c r="I139" s="228"/>
      <c r="J139" s="40"/>
      <c r="K139" s="40"/>
      <c r="L139" s="44"/>
      <c r="M139" s="229"/>
      <c r="N139" s="230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160</v>
      </c>
      <c r="AU139" s="17" t="s">
        <v>81</v>
      </c>
    </row>
    <row r="140" s="2" customFormat="1" ht="16.5" customHeight="1">
      <c r="A140" s="38"/>
      <c r="B140" s="39"/>
      <c r="C140" s="231" t="s">
        <v>339</v>
      </c>
      <c r="D140" s="231" t="s">
        <v>166</v>
      </c>
      <c r="E140" s="232" t="s">
        <v>1230</v>
      </c>
      <c r="F140" s="233" t="s">
        <v>1231</v>
      </c>
      <c r="G140" s="234" t="s">
        <v>1155</v>
      </c>
      <c r="H140" s="235">
        <v>1</v>
      </c>
      <c r="I140" s="236"/>
      <c r="J140" s="237">
        <f>ROUND(I140*H140,2)</f>
        <v>0</v>
      </c>
      <c r="K140" s="233" t="s">
        <v>19</v>
      </c>
      <c r="L140" s="44"/>
      <c r="M140" s="238" t="s">
        <v>19</v>
      </c>
      <c r="N140" s="239" t="s">
        <v>44</v>
      </c>
      <c r="O140" s="84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4" t="s">
        <v>158</v>
      </c>
      <c r="AT140" s="224" t="s">
        <v>166</v>
      </c>
      <c r="AU140" s="224" t="s">
        <v>81</v>
      </c>
      <c r="AY140" s="17" t="s">
        <v>148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7" t="s">
        <v>81</v>
      </c>
      <c r="BK140" s="225">
        <f>ROUND(I140*H140,2)</f>
        <v>0</v>
      </c>
      <c r="BL140" s="17" t="s">
        <v>158</v>
      </c>
      <c r="BM140" s="224" t="s">
        <v>1232</v>
      </c>
    </row>
    <row r="141" s="2" customFormat="1">
      <c r="A141" s="38"/>
      <c r="B141" s="39"/>
      <c r="C141" s="40"/>
      <c r="D141" s="226" t="s">
        <v>160</v>
      </c>
      <c r="E141" s="40"/>
      <c r="F141" s="227" t="s">
        <v>1231</v>
      </c>
      <c r="G141" s="40"/>
      <c r="H141" s="40"/>
      <c r="I141" s="228"/>
      <c r="J141" s="40"/>
      <c r="K141" s="40"/>
      <c r="L141" s="44"/>
      <c r="M141" s="229"/>
      <c r="N141" s="230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160</v>
      </c>
      <c r="AU141" s="17" t="s">
        <v>81</v>
      </c>
    </row>
    <row r="142" s="2" customFormat="1" ht="16.5" customHeight="1">
      <c r="A142" s="38"/>
      <c r="B142" s="39"/>
      <c r="C142" s="231" t="s">
        <v>344</v>
      </c>
      <c r="D142" s="231" t="s">
        <v>166</v>
      </c>
      <c r="E142" s="232" t="s">
        <v>1233</v>
      </c>
      <c r="F142" s="233" t="s">
        <v>1234</v>
      </c>
      <c r="G142" s="234" t="s">
        <v>1155</v>
      </c>
      <c r="H142" s="235">
        <v>1</v>
      </c>
      <c r="I142" s="236"/>
      <c r="J142" s="237">
        <f>ROUND(I142*H142,2)</f>
        <v>0</v>
      </c>
      <c r="K142" s="233" t="s">
        <v>19</v>
      </c>
      <c r="L142" s="44"/>
      <c r="M142" s="238" t="s">
        <v>19</v>
      </c>
      <c r="N142" s="239" t="s">
        <v>44</v>
      </c>
      <c r="O142" s="84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4" t="s">
        <v>158</v>
      </c>
      <c r="AT142" s="224" t="s">
        <v>166</v>
      </c>
      <c r="AU142" s="224" t="s">
        <v>81</v>
      </c>
      <c r="AY142" s="17" t="s">
        <v>148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7" t="s">
        <v>81</v>
      </c>
      <c r="BK142" s="225">
        <f>ROUND(I142*H142,2)</f>
        <v>0</v>
      </c>
      <c r="BL142" s="17" t="s">
        <v>158</v>
      </c>
      <c r="BM142" s="224" t="s">
        <v>1235</v>
      </c>
    </row>
    <row r="143" s="2" customFormat="1">
      <c r="A143" s="38"/>
      <c r="B143" s="39"/>
      <c r="C143" s="40"/>
      <c r="D143" s="226" t="s">
        <v>160</v>
      </c>
      <c r="E143" s="40"/>
      <c r="F143" s="227" t="s">
        <v>1234</v>
      </c>
      <c r="G143" s="40"/>
      <c r="H143" s="40"/>
      <c r="I143" s="228"/>
      <c r="J143" s="40"/>
      <c r="K143" s="40"/>
      <c r="L143" s="44"/>
      <c r="M143" s="229"/>
      <c r="N143" s="230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160</v>
      </c>
      <c r="AU143" s="17" t="s">
        <v>81</v>
      </c>
    </row>
    <row r="144" s="2" customFormat="1" ht="16.5" customHeight="1">
      <c r="A144" s="38"/>
      <c r="B144" s="39"/>
      <c r="C144" s="231" t="s">
        <v>237</v>
      </c>
      <c r="D144" s="231" t="s">
        <v>166</v>
      </c>
      <c r="E144" s="232" t="s">
        <v>1236</v>
      </c>
      <c r="F144" s="233" t="s">
        <v>1237</v>
      </c>
      <c r="G144" s="234" t="s">
        <v>1155</v>
      </c>
      <c r="H144" s="235">
        <v>1</v>
      </c>
      <c r="I144" s="236"/>
      <c r="J144" s="237">
        <f>ROUND(I144*H144,2)</f>
        <v>0</v>
      </c>
      <c r="K144" s="233" t="s">
        <v>19</v>
      </c>
      <c r="L144" s="44"/>
      <c r="M144" s="238" t="s">
        <v>19</v>
      </c>
      <c r="N144" s="239" t="s">
        <v>44</v>
      </c>
      <c r="O144" s="84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4" t="s">
        <v>158</v>
      </c>
      <c r="AT144" s="224" t="s">
        <v>166</v>
      </c>
      <c r="AU144" s="224" t="s">
        <v>81</v>
      </c>
      <c r="AY144" s="17" t="s">
        <v>148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7" t="s">
        <v>81</v>
      </c>
      <c r="BK144" s="225">
        <f>ROUND(I144*H144,2)</f>
        <v>0</v>
      </c>
      <c r="BL144" s="17" t="s">
        <v>158</v>
      </c>
      <c r="BM144" s="224" t="s">
        <v>1238</v>
      </c>
    </row>
    <row r="145" s="2" customFormat="1">
      <c r="A145" s="38"/>
      <c r="B145" s="39"/>
      <c r="C145" s="40"/>
      <c r="D145" s="226" t="s">
        <v>160</v>
      </c>
      <c r="E145" s="40"/>
      <c r="F145" s="227" t="s">
        <v>1237</v>
      </c>
      <c r="G145" s="40"/>
      <c r="H145" s="40"/>
      <c r="I145" s="228"/>
      <c r="J145" s="40"/>
      <c r="K145" s="40"/>
      <c r="L145" s="44"/>
      <c r="M145" s="229"/>
      <c r="N145" s="230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160</v>
      </c>
      <c r="AU145" s="17" t="s">
        <v>81</v>
      </c>
    </row>
    <row r="146" s="2" customFormat="1" ht="16.5" customHeight="1">
      <c r="A146" s="38"/>
      <c r="B146" s="39"/>
      <c r="C146" s="231" t="s">
        <v>351</v>
      </c>
      <c r="D146" s="231" t="s">
        <v>166</v>
      </c>
      <c r="E146" s="232" t="s">
        <v>1239</v>
      </c>
      <c r="F146" s="233" t="s">
        <v>1240</v>
      </c>
      <c r="G146" s="234" t="s">
        <v>1155</v>
      </c>
      <c r="H146" s="235">
        <v>1</v>
      </c>
      <c r="I146" s="236"/>
      <c r="J146" s="237">
        <f>ROUND(I146*H146,2)</f>
        <v>0</v>
      </c>
      <c r="K146" s="233" t="s">
        <v>19</v>
      </c>
      <c r="L146" s="44"/>
      <c r="M146" s="238" t="s">
        <v>19</v>
      </c>
      <c r="N146" s="239" t="s">
        <v>44</v>
      </c>
      <c r="O146" s="84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4" t="s">
        <v>158</v>
      </c>
      <c r="AT146" s="224" t="s">
        <v>166</v>
      </c>
      <c r="AU146" s="224" t="s">
        <v>81</v>
      </c>
      <c r="AY146" s="17" t="s">
        <v>148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7" t="s">
        <v>81</v>
      </c>
      <c r="BK146" s="225">
        <f>ROUND(I146*H146,2)</f>
        <v>0</v>
      </c>
      <c r="BL146" s="17" t="s">
        <v>158</v>
      </c>
      <c r="BM146" s="224" t="s">
        <v>1241</v>
      </c>
    </row>
    <row r="147" s="2" customFormat="1">
      <c r="A147" s="38"/>
      <c r="B147" s="39"/>
      <c r="C147" s="40"/>
      <c r="D147" s="226" t="s">
        <v>160</v>
      </c>
      <c r="E147" s="40"/>
      <c r="F147" s="227" t="s">
        <v>1240</v>
      </c>
      <c r="G147" s="40"/>
      <c r="H147" s="40"/>
      <c r="I147" s="228"/>
      <c r="J147" s="40"/>
      <c r="K147" s="40"/>
      <c r="L147" s="44"/>
      <c r="M147" s="229"/>
      <c r="N147" s="230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160</v>
      </c>
      <c r="AU147" s="17" t="s">
        <v>81</v>
      </c>
    </row>
    <row r="148" s="2" customFormat="1" ht="16.5" customHeight="1">
      <c r="A148" s="38"/>
      <c r="B148" s="39"/>
      <c r="C148" s="231" t="s">
        <v>300</v>
      </c>
      <c r="D148" s="231" t="s">
        <v>166</v>
      </c>
      <c r="E148" s="232" t="s">
        <v>1242</v>
      </c>
      <c r="F148" s="233" t="s">
        <v>1243</v>
      </c>
      <c r="G148" s="234" t="s">
        <v>1155</v>
      </c>
      <c r="H148" s="235">
        <v>1</v>
      </c>
      <c r="I148" s="236"/>
      <c r="J148" s="237">
        <f>ROUND(I148*H148,2)</f>
        <v>0</v>
      </c>
      <c r="K148" s="233" t="s">
        <v>19</v>
      </c>
      <c r="L148" s="44"/>
      <c r="M148" s="238" t="s">
        <v>19</v>
      </c>
      <c r="N148" s="239" t="s">
        <v>44</v>
      </c>
      <c r="O148" s="84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4" t="s">
        <v>158</v>
      </c>
      <c r="AT148" s="224" t="s">
        <v>166</v>
      </c>
      <c r="AU148" s="224" t="s">
        <v>81</v>
      </c>
      <c r="AY148" s="17" t="s">
        <v>148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7" t="s">
        <v>81</v>
      </c>
      <c r="BK148" s="225">
        <f>ROUND(I148*H148,2)</f>
        <v>0</v>
      </c>
      <c r="BL148" s="17" t="s">
        <v>158</v>
      </c>
      <c r="BM148" s="224" t="s">
        <v>1244</v>
      </c>
    </row>
    <row r="149" s="2" customFormat="1">
      <c r="A149" s="38"/>
      <c r="B149" s="39"/>
      <c r="C149" s="40"/>
      <c r="D149" s="226" t="s">
        <v>160</v>
      </c>
      <c r="E149" s="40"/>
      <c r="F149" s="227" t="s">
        <v>1243</v>
      </c>
      <c r="G149" s="40"/>
      <c r="H149" s="40"/>
      <c r="I149" s="228"/>
      <c r="J149" s="40"/>
      <c r="K149" s="40"/>
      <c r="L149" s="44"/>
      <c r="M149" s="229"/>
      <c r="N149" s="230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160</v>
      </c>
      <c r="AU149" s="17" t="s">
        <v>81</v>
      </c>
    </row>
    <row r="150" s="2" customFormat="1" ht="16.5" customHeight="1">
      <c r="A150" s="38"/>
      <c r="B150" s="39"/>
      <c r="C150" s="231" t="s">
        <v>360</v>
      </c>
      <c r="D150" s="231" t="s">
        <v>166</v>
      </c>
      <c r="E150" s="232" t="s">
        <v>1245</v>
      </c>
      <c r="F150" s="233" t="s">
        <v>1246</v>
      </c>
      <c r="G150" s="234" t="s">
        <v>1155</v>
      </c>
      <c r="H150" s="235">
        <v>1</v>
      </c>
      <c r="I150" s="236"/>
      <c r="J150" s="237">
        <f>ROUND(I150*H150,2)</f>
        <v>0</v>
      </c>
      <c r="K150" s="233" t="s">
        <v>19</v>
      </c>
      <c r="L150" s="44"/>
      <c r="M150" s="238" t="s">
        <v>19</v>
      </c>
      <c r="N150" s="239" t="s">
        <v>44</v>
      </c>
      <c r="O150" s="84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4" t="s">
        <v>158</v>
      </c>
      <c r="AT150" s="224" t="s">
        <v>166</v>
      </c>
      <c r="AU150" s="224" t="s">
        <v>81</v>
      </c>
      <c r="AY150" s="17" t="s">
        <v>148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7" t="s">
        <v>81</v>
      </c>
      <c r="BK150" s="225">
        <f>ROUND(I150*H150,2)</f>
        <v>0</v>
      </c>
      <c r="BL150" s="17" t="s">
        <v>158</v>
      </c>
      <c r="BM150" s="224" t="s">
        <v>1247</v>
      </c>
    </row>
    <row r="151" s="2" customFormat="1">
      <c r="A151" s="38"/>
      <c r="B151" s="39"/>
      <c r="C151" s="40"/>
      <c r="D151" s="226" t="s">
        <v>160</v>
      </c>
      <c r="E151" s="40"/>
      <c r="F151" s="227" t="s">
        <v>1246</v>
      </c>
      <c r="G151" s="40"/>
      <c r="H151" s="40"/>
      <c r="I151" s="228"/>
      <c r="J151" s="40"/>
      <c r="K151" s="40"/>
      <c r="L151" s="44"/>
      <c r="M151" s="254"/>
      <c r="N151" s="255"/>
      <c r="O151" s="256"/>
      <c r="P151" s="256"/>
      <c r="Q151" s="256"/>
      <c r="R151" s="256"/>
      <c r="S151" s="256"/>
      <c r="T151" s="257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160</v>
      </c>
      <c r="AU151" s="17" t="s">
        <v>81</v>
      </c>
    </row>
    <row r="152" s="2" customFormat="1" ht="6.96" customHeight="1">
      <c r="A152" s="38"/>
      <c r="B152" s="59"/>
      <c r="C152" s="60"/>
      <c r="D152" s="60"/>
      <c r="E152" s="60"/>
      <c r="F152" s="60"/>
      <c r="G152" s="60"/>
      <c r="H152" s="60"/>
      <c r="I152" s="60"/>
      <c r="J152" s="60"/>
      <c r="K152" s="60"/>
      <c r="L152" s="44"/>
      <c r="M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</row>
  </sheetData>
  <sheetProtection sheet="1" autoFilter="0" formatColumns="0" formatRows="0" objects="1" scenarios="1" spinCount="100000" saltValue="45iX3ZkcsutrG5tYCtCTKm1ue0AdIYcrDLea15nsyKjbEo0/cLZKTOd4WX+1TRaHh/8JV3BVIZe2NQHokhK1vQ==" hashValue="BcKhljVxWIXW4NdFVA3bWCKRcVhKF6Lnmc4g638gssxTait1j1DIpMhsbbjIBahIzl1Alaoo483uGtDKie+8/A==" algorithmName="SHA-512" password="CC35"/>
  <autoFilter ref="C81:K151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83</v>
      </c>
    </row>
    <row r="4" s="1" customFormat="1" ht="24.96" customHeight="1">
      <c r="B4" s="20"/>
      <c r="D4" s="140" t="s">
        <v>111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Rozšíření jednotky poanesteziologické péče na operačních sálech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112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1248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12. 5. 2023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27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22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tr">
        <f>IF('Rekapitulace stavby'!AN16="","",'Rekapitulace stavby'!AN16)</f>
        <v/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tr">
        <f>IF('Rekapitulace stavby'!E17="","",'Rekapitulace stavby'!E17)</f>
        <v xml:space="preserve"> </v>
      </c>
      <c r="F21" s="38"/>
      <c r="G21" s="38"/>
      <c r="H21" s="38"/>
      <c r="I21" s="142" t="s">
        <v>28</v>
      </c>
      <c r="J21" s="133" t="str">
        <f>IF('Rekapitulace stavby'!AN17="","",'Rekapitulace stavby'!AN17)</f>
        <v/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">
        <v>35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">
        <v>36</v>
      </c>
      <c r="F24" s="38"/>
      <c r="G24" s="38"/>
      <c r="H24" s="38"/>
      <c r="I24" s="142" t="s">
        <v>28</v>
      </c>
      <c r="J24" s="133" t="s">
        <v>19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37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39</v>
      </c>
      <c r="E30" s="38"/>
      <c r="F30" s="38"/>
      <c r="G30" s="38"/>
      <c r="H30" s="38"/>
      <c r="I30" s="38"/>
      <c r="J30" s="153">
        <f>ROUND(J82,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41</v>
      </c>
      <c r="G32" s="38"/>
      <c r="H32" s="38"/>
      <c r="I32" s="154" t="s">
        <v>40</v>
      </c>
      <c r="J32" s="154" t="s">
        <v>42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43</v>
      </c>
      <c r="E33" s="142" t="s">
        <v>44</v>
      </c>
      <c r="F33" s="156">
        <f>ROUND((SUM(BE82:BE200)),  2)</f>
        <v>0</v>
      </c>
      <c r="G33" s="38"/>
      <c r="H33" s="38"/>
      <c r="I33" s="157">
        <v>0.20999999999999999</v>
      </c>
      <c r="J33" s="156">
        <f>ROUND(((SUM(BE82:BE200))*I33),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45</v>
      </c>
      <c r="F34" s="156">
        <f>ROUND((SUM(BF82:BF200)),  2)</f>
        <v>0</v>
      </c>
      <c r="G34" s="38"/>
      <c r="H34" s="38"/>
      <c r="I34" s="157">
        <v>0.14999999999999999</v>
      </c>
      <c r="J34" s="156">
        <f>ROUND(((SUM(BF82:BF200))*I34),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46</v>
      </c>
      <c r="F35" s="156">
        <f>ROUND((SUM(BG82:BG200)),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47</v>
      </c>
      <c r="F36" s="156">
        <f>ROUND((SUM(BH82:BH200)),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48</v>
      </c>
      <c r="F37" s="156">
        <f>ROUND((SUM(BI82:BI200)),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49</v>
      </c>
      <c r="E39" s="160"/>
      <c r="F39" s="160"/>
      <c r="G39" s="161" t="s">
        <v>50</v>
      </c>
      <c r="H39" s="162" t="s">
        <v>51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114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9" t="str">
        <f>E7</f>
        <v>Rozšíření jednotky poanesteziologické péče na operačních sálech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112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04 - VZT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Nemocnice Havířov, p.o.</v>
      </c>
      <c r="G52" s="40"/>
      <c r="H52" s="40"/>
      <c r="I52" s="32" t="s">
        <v>23</v>
      </c>
      <c r="J52" s="72" t="str">
        <f>IF(J12="","",J12)</f>
        <v>12. 5. 2023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Nemocnice Havířov, p.o.</v>
      </c>
      <c r="G54" s="40"/>
      <c r="H54" s="40"/>
      <c r="I54" s="32" t="s">
        <v>31</v>
      </c>
      <c r="J54" s="36" t="str">
        <f>E21</f>
        <v xml:space="preserve"> 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Amun Pro s.r.o.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115</v>
      </c>
      <c r="D57" s="171"/>
      <c r="E57" s="171"/>
      <c r="F57" s="171"/>
      <c r="G57" s="171"/>
      <c r="H57" s="171"/>
      <c r="I57" s="171"/>
      <c r="J57" s="172" t="s">
        <v>116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71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117</v>
      </c>
    </row>
    <row r="60" s="9" customFormat="1" ht="24.96" customHeight="1">
      <c r="A60" s="9"/>
      <c r="B60" s="174"/>
      <c r="C60" s="175"/>
      <c r="D60" s="176" t="s">
        <v>1249</v>
      </c>
      <c r="E60" s="177"/>
      <c r="F60" s="177"/>
      <c r="G60" s="177"/>
      <c r="H60" s="177"/>
      <c r="I60" s="177"/>
      <c r="J60" s="178">
        <f>J83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4"/>
      <c r="C61" s="175"/>
      <c r="D61" s="176" t="s">
        <v>1250</v>
      </c>
      <c r="E61" s="177"/>
      <c r="F61" s="177"/>
      <c r="G61" s="177"/>
      <c r="H61" s="177"/>
      <c r="I61" s="177"/>
      <c r="J61" s="178">
        <f>J137</f>
        <v>0</v>
      </c>
      <c r="K61" s="175"/>
      <c r="L61" s="17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74"/>
      <c r="C62" s="175"/>
      <c r="D62" s="176" t="s">
        <v>1251</v>
      </c>
      <c r="E62" s="177"/>
      <c r="F62" s="177"/>
      <c r="G62" s="177"/>
      <c r="H62" s="177"/>
      <c r="I62" s="177"/>
      <c r="J62" s="178">
        <f>J158</f>
        <v>0</v>
      </c>
      <c r="K62" s="175"/>
      <c r="L62" s="17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133</v>
      </c>
      <c r="D69" s="40"/>
      <c r="E69" s="40"/>
      <c r="F69" s="40"/>
      <c r="G69" s="40"/>
      <c r="H69" s="40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9" t="str">
        <f>E7</f>
        <v>Rozšíření jednotky poanesteziologické péče na operačních sálech</v>
      </c>
      <c r="F72" s="32"/>
      <c r="G72" s="32"/>
      <c r="H72" s="32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112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04 - VZT</v>
      </c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Nemocnice Havířov, p.o.</v>
      </c>
      <c r="G76" s="40"/>
      <c r="H76" s="40"/>
      <c r="I76" s="32" t="s">
        <v>23</v>
      </c>
      <c r="J76" s="72" t="str">
        <f>IF(J12="","",J12)</f>
        <v>12. 5. 2023</v>
      </c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>Nemocnice Havířov, p.o.</v>
      </c>
      <c r="G78" s="40"/>
      <c r="H78" s="40"/>
      <c r="I78" s="32" t="s">
        <v>31</v>
      </c>
      <c r="J78" s="36" t="str">
        <f>E21</f>
        <v xml:space="preserve"> </v>
      </c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29</v>
      </c>
      <c r="D79" s="40"/>
      <c r="E79" s="40"/>
      <c r="F79" s="27" t="str">
        <f>IF(E18="","",E18)</f>
        <v>Vyplň údaj</v>
      </c>
      <c r="G79" s="40"/>
      <c r="H79" s="40"/>
      <c r="I79" s="32" t="s">
        <v>34</v>
      </c>
      <c r="J79" s="36" t="str">
        <f>E24</f>
        <v>Amun Pro s.r.o.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85"/>
      <c r="B81" s="186"/>
      <c r="C81" s="187" t="s">
        <v>134</v>
      </c>
      <c r="D81" s="188" t="s">
        <v>58</v>
      </c>
      <c r="E81" s="188" t="s">
        <v>54</v>
      </c>
      <c r="F81" s="188" t="s">
        <v>55</v>
      </c>
      <c r="G81" s="188" t="s">
        <v>135</v>
      </c>
      <c r="H81" s="188" t="s">
        <v>136</v>
      </c>
      <c r="I81" s="188" t="s">
        <v>137</v>
      </c>
      <c r="J81" s="188" t="s">
        <v>116</v>
      </c>
      <c r="K81" s="189" t="s">
        <v>138</v>
      </c>
      <c r="L81" s="190"/>
      <c r="M81" s="92" t="s">
        <v>19</v>
      </c>
      <c r="N81" s="93" t="s">
        <v>43</v>
      </c>
      <c r="O81" s="93" t="s">
        <v>139</v>
      </c>
      <c r="P81" s="93" t="s">
        <v>140</v>
      </c>
      <c r="Q81" s="93" t="s">
        <v>141</v>
      </c>
      <c r="R81" s="93" t="s">
        <v>142</v>
      </c>
      <c r="S81" s="93" t="s">
        <v>143</v>
      </c>
      <c r="T81" s="94" t="s">
        <v>144</v>
      </c>
      <c r="U81" s="185"/>
      <c r="V81" s="185"/>
      <c r="W81" s="185"/>
      <c r="X81" s="185"/>
      <c r="Y81" s="185"/>
      <c r="Z81" s="185"/>
      <c r="AA81" s="185"/>
      <c r="AB81" s="185"/>
      <c r="AC81" s="185"/>
      <c r="AD81" s="185"/>
      <c r="AE81" s="185"/>
    </row>
    <row r="82" s="2" customFormat="1" ht="22.8" customHeight="1">
      <c r="A82" s="38"/>
      <c r="B82" s="39"/>
      <c r="C82" s="99" t="s">
        <v>145</v>
      </c>
      <c r="D82" s="40"/>
      <c r="E82" s="40"/>
      <c r="F82" s="40"/>
      <c r="G82" s="40"/>
      <c r="H82" s="40"/>
      <c r="I82" s="40"/>
      <c r="J82" s="191">
        <f>BK82</f>
        <v>0</v>
      </c>
      <c r="K82" s="40"/>
      <c r="L82" s="44"/>
      <c r="M82" s="95"/>
      <c r="N82" s="192"/>
      <c r="O82" s="96"/>
      <c r="P82" s="193">
        <f>P83+P137+P158</f>
        <v>0</v>
      </c>
      <c r="Q82" s="96"/>
      <c r="R82" s="193">
        <f>R83+R137+R158</f>
        <v>0</v>
      </c>
      <c r="S82" s="96"/>
      <c r="T82" s="194">
        <f>T83+T137+T158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72</v>
      </c>
      <c r="AU82" s="17" t="s">
        <v>117</v>
      </c>
      <c r="BK82" s="195">
        <f>BK83+BK137+BK158</f>
        <v>0</v>
      </c>
    </row>
    <row r="83" s="12" customFormat="1" ht="25.92" customHeight="1">
      <c r="A83" s="12"/>
      <c r="B83" s="196"/>
      <c r="C83" s="197"/>
      <c r="D83" s="198" t="s">
        <v>72</v>
      </c>
      <c r="E83" s="199" t="s">
        <v>1252</v>
      </c>
      <c r="F83" s="199" t="s">
        <v>1253</v>
      </c>
      <c r="G83" s="197"/>
      <c r="H83" s="197"/>
      <c r="I83" s="200"/>
      <c r="J83" s="201">
        <f>BK83</f>
        <v>0</v>
      </c>
      <c r="K83" s="197"/>
      <c r="L83" s="202"/>
      <c r="M83" s="203"/>
      <c r="N83" s="204"/>
      <c r="O83" s="204"/>
      <c r="P83" s="205">
        <f>SUM(P84:P136)</f>
        <v>0</v>
      </c>
      <c r="Q83" s="204"/>
      <c r="R83" s="205">
        <f>SUM(R84:R136)</f>
        <v>0</v>
      </c>
      <c r="S83" s="204"/>
      <c r="T83" s="206">
        <f>SUM(T84:T136)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7" t="s">
        <v>81</v>
      </c>
      <c r="AT83" s="208" t="s">
        <v>72</v>
      </c>
      <c r="AU83" s="208" t="s">
        <v>73</v>
      </c>
      <c r="AY83" s="207" t="s">
        <v>148</v>
      </c>
      <c r="BK83" s="209">
        <f>SUM(BK84:BK136)</f>
        <v>0</v>
      </c>
    </row>
    <row r="84" s="2" customFormat="1" ht="16.5" customHeight="1">
      <c r="A84" s="38"/>
      <c r="B84" s="39"/>
      <c r="C84" s="231" t="s">
        <v>81</v>
      </c>
      <c r="D84" s="231" t="s">
        <v>166</v>
      </c>
      <c r="E84" s="232" t="s">
        <v>1254</v>
      </c>
      <c r="F84" s="233" t="s">
        <v>1255</v>
      </c>
      <c r="G84" s="234" t="s">
        <v>1159</v>
      </c>
      <c r="H84" s="235">
        <v>1</v>
      </c>
      <c r="I84" s="236"/>
      <c r="J84" s="237">
        <f>ROUND(I84*H84,2)</f>
        <v>0</v>
      </c>
      <c r="K84" s="233" t="s">
        <v>19</v>
      </c>
      <c r="L84" s="44"/>
      <c r="M84" s="238" t="s">
        <v>19</v>
      </c>
      <c r="N84" s="239" t="s">
        <v>44</v>
      </c>
      <c r="O84" s="84"/>
      <c r="P84" s="222">
        <f>O84*H84</f>
        <v>0</v>
      </c>
      <c r="Q84" s="222">
        <v>0</v>
      </c>
      <c r="R84" s="222">
        <f>Q84*H84</f>
        <v>0</v>
      </c>
      <c r="S84" s="222">
        <v>0</v>
      </c>
      <c r="T84" s="223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24" t="s">
        <v>158</v>
      </c>
      <c r="AT84" s="224" t="s">
        <v>166</v>
      </c>
      <c r="AU84" s="224" t="s">
        <v>81</v>
      </c>
      <c r="AY84" s="17" t="s">
        <v>148</v>
      </c>
      <c r="BE84" s="225">
        <f>IF(N84="základní",J84,0)</f>
        <v>0</v>
      </c>
      <c r="BF84" s="225">
        <f>IF(N84="snížená",J84,0)</f>
        <v>0</v>
      </c>
      <c r="BG84" s="225">
        <f>IF(N84="zákl. přenesená",J84,0)</f>
        <v>0</v>
      </c>
      <c r="BH84" s="225">
        <f>IF(N84="sníž. přenesená",J84,0)</f>
        <v>0</v>
      </c>
      <c r="BI84" s="225">
        <f>IF(N84="nulová",J84,0)</f>
        <v>0</v>
      </c>
      <c r="BJ84" s="17" t="s">
        <v>81</v>
      </c>
      <c r="BK84" s="225">
        <f>ROUND(I84*H84,2)</f>
        <v>0</v>
      </c>
      <c r="BL84" s="17" t="s">
        <v>158</v>
      </c>
      <c r="BM84" s="224" t="s">
        <v>1256</v>
      </c>
    </row>
    <row r="85" s="2" customFormat="1">
      <c r="A85" s="38"/>
      <c r="B85" s="39"/>
      <c r="C85" s="40"/>
      <c r="D85" s="226" t="s">
        <v>160</v>
      </c>
      <c r="E85" s="40"/>
      <c r="F85" s="227" t="s">
        <v>1255</v>
      </c>
      <c r="G85" s="40"/>
      <c r="H85" s="40"/>
      <c r="I85" s="228"/>
      <c r="J85" s="40"/>
      <c r="K85" s="40"/>
      <c r="L85" s="44"/>
      <c r="M85" s="229"/>
      <c r="N85" s="230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160</v>
      </c>
      <c r="AU85" s="17" t="s">
        <v>81</v>
      </c>
    </row>
    <row r="86" s="2" customFormat="1" ht="16.5" customHeight="1">
      <c r="A86" s="38"/>
      <c r="B86" s="39"/>
      <c r="C86" s="231" t="s">
        <v>83</v>
      </c>
      <c r="D86" s="231" t="s">
        <v>166</v>
      </c>
      <c r="E86" s="232" t="s">
        <v>1257</v>
      </c>
      <c r="F86" s="233" t="s">
        <v>1258</v>
      </c>
      <c r="G86" s="234" t="s">
        <v>1159</v>
      </c>
      <c r="H86" s="235">
        <v>6</v>
      </c>
      <c r="I86" s="236"/>
      <c r="J86" s="237">
        <f>ROUND(I86*H86,2)</f>
        <v>0</v>
      </c>
      <c r="K86" s="233" t="s">
        <v>19</v>
      </c>
      <c r="L86" s="44"/>
      <c r="M86" s="238" t="s">
        <v>19</v>
      </c>
      <c r="N86" s="239" t="s">
        <v>44</v>
      </c>
      <c r="O86" s="84"/>
      <c r="P86" s="222">
        <f>O86*H86</f>
        <v>0</v>
      </c>
      <c r="Q86" s="222">
        <v>0</v>
      </c>
      <c r="R86" s="222">
        <f>Q86*H86</f>
        <v>0</v>
      </c>
      <c r="S86" s="222">
        <v>0</v>
      </c>
      <c r="T86" s="223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4" t="s">
        <v>158</v>
      </c>
      <c r="AT86" s="224" t="s">
        <v>166</v>
      </c>
      <c r="AU86" s="224" t="s">
        <v>81</v>
      </c>
      <c r="AY86" s="17" t="s">
        <v>148</v>
      </c>
      <c r="BE86" s="225">
        <f>IF(N86="základní",J86,0)</f>
        <v>0</v>
      </c>
      <c r="BF86" s="225">
        <f>IF(N86="snížená",J86,0)</f>
        <v>0</v>
      </c>
      <c r="BG86" s="225">
        <f>IF(N86="zákl. přenesená",J86,0)</f>
        <v>0</v>
      </c>
      <c r="BH86" s="225">
        <f>IF(N86="sníž. přenesená",J86,0)</f>
        <v>0</v>
      </c>
      <c r="BI86" s="225">
        <f>IF(N86="nulová",J86,0)</f>
        <v>0</v>
      </c>
      <c r="BJ86" s="17" t="s">
        <v>81</v>
      </c>
      <c r="BK86" s="225">
        <f>ROUND(I86*H86,2)</f>
        <v>0</v>
      </c>
      <c r="BL86" s="17" t="s">
        <v>158</v>
      </c>
      <c r="BM86" s="224" t="s">
        <v>1259</v>
      </c>
    </row>
    <row r="87" s="2" customFormat="1">
      <c r="A87" s="38"/>
      <c r="B87" s="39"/>
      <c r="C87" s="40"/>
      <c r="D87" s="226" t="s">
        <v>160</v>
      </c>
      <c r="E87" s="40"/>
      <c r="F87" s="227" t="s">
        <v>1258</v>
      </c>
      <c r="G87" s="40"/>
      <c r="H87" s="40"/>
      <c r="I87" s="228"/>
      <c r="J87" s="40"/>
      <c r="K87" s="40"/>
      <c r="L87" s="44"/>
      <c r="M87" s="229"/>
      <c r="N87" s="230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160</v>
      </c>
      <c r="AU87" s="17" t="s">
        <v>81</v>
      </c>
    </row>
    <row r="88" s="2" customFormat="1" ht="16.5" customHeight="1">
      <c r="A88" s="38"/>
      <c r="B88" s="39"/>
      <c r="C88" s="231" t="s">
        <v>149</v>
      </c>
      <c r="D88" s="231" t="s">
        <v>166</v>
      </c>
      <c r="E88" s="232" t="s">
        <v>1260</v>
      </c>
      <c r="F88" s="233" t="s">
        <v>1261</v>
      </c>
      <c r="G88" s="234" t="s">
        <v>1159</v>
      </c>
      <c r="H88" s="235">
        <v>2</v>
      </c>
      <c r="I88" s="236"/>
      <c r="J88" s="237">
        <f>ROUND(I88*H88,2)</f>
        <v>0</v>
      </c>
      <c r="K88" s="233" t="s">
        <v>19</v>
      </c>
      <c r="L88" s="44"/>
      <c r="M88" s="238" t="s">
        <v>19</v>
      </c>
      <c r="N88" s="239" t="s">
        <v>44</v>
      </c>
      <c r="O88" s="84"/>
      <c r="P88" s="222">
        <f>O88*H88</f>
        <v>0</v>
      </c>
      <c r="Q88" s="222">
        <v>0</v>
      </c>
      <c r="R88" s="222">
        <f>Q88*H88</f>
        <v>0</v>
      </c>
      <c r="S88" s="222">
        <v>0</v>
      </c>
      <c r="T88" s="223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24" t="s">
        <v>158</v>
      </c>
      <c r="AT88" s="224" t="s">
        <v>166</v>
      </c>
      <c r="AU88" s="224" t="s">
        <v>81</v>
      </c>
      <c r="AY88" s="17" t="s">
        <v>148</v>
      </c>
      <c r="BE88" s="225">
        <f>IF(N88="základní",J88,0)</f>
        <v>0</v>
      </c>
      <c r="BF88" s="225">
        <f>IF(N88="snížená",J88,0)</f>
        <v>0</v>
      </c>
      <c r="BG88" s="225">
        <f>IF(N88="zákl. přenesená",J88,0)</f>
        <v>0</v>
      </c>
      <c r="BH88" s="225">
        <f>IF(N88="sníž. přenesená",J88,0)</f>
        <v>0</v>
      </c>
      <c r="BI88" s="225">
        <f>IF(N88="nulová",J88,0)</f>
        <v>0</v>
      </c>
      <c r="BJ88" s="17" t="s">
        <v>81</v>
      </c>
      <c r="BK88" s="225">
        <f>ROUND(I88*H88,2)</f>
        <v>0</v>
      </c>
      <c r="BL88" s="17" t="s">
        <v>158</v>
      </c>
      <c r="BM88" s="224" t="s">
        <v>1262</v>
      </c>
    </row>
    <row r="89" s="2" customFormat="1">
      <c r="A89" s="38"/>
      <c r="B89" s="39"/>
      <c r="C89" s="40"/>
      <c r="D89" s="226" t="s">
        <v>160</v>
      </c>
      <c r="E89" s="40"/>
      <c r="F89" s="227" t="s">
        <v>1261</v>
      </c>
      <c r="G89" s="40"/>
      <c r="H89" s="40"/>
      <c r="I89" s="228"/>
      <c r="J89" s="40"/>
      <c r="K89" s="40"/>
      <c r="L89" s="44"/>
      <c r="M89" s="229"/>
      <c r="N89" s="230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160</v>
      </c>
      <c r="AU89" s="17" t="s">
        <v>81</v>
      </c>
    </row>
    <row r="90" s="2" customFormat="1" ht="16.5" customHeight="1">
      <c r="A90" s="38"/>
      <c r="B90" s="39"/>
      <c r="C90" s="231" t="s">
        <v>158</v>
      </c>
      <c r="D90" s="231" t="s">
        <v>166</v>
      </c>
      <c r="E90" s="232" t="s">
        <v>1263</v>
      </c>
      <c r="F90" s="233" t="s">
        <v>1264</v>
      </c>
      <c r="G90" s="234" t="s">
        <v>1159</v>
      </c>
      <c r="H90" s="235">
        <v>2</v>
      </c>
      <c r="I90" s="236"/>
      <c r="J90" s="237">
        <f>ROUND(I90*H90,2)</f>
        <v>0</v>
      </c>
      <c r="K90" s="233" t="s">
        <v>19</v>
      </c>
      <c r="L90" s="44"/>
      <c r="M90" s="238" t="s">
        <v>19</v>
      </c>
      <c r="N90" s="239" t="s">
        <v>44</v>
      </c>
      <c r="O90" s="84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4" t="s">
        <v>158</v>
      </c>
      <c r="AT90" s="224" t="s">
        <v>166</v>
      </c>
      <c r="AU90" s="224" t="s">
        <v>81</v>
      </c>
      <c r="AY90" s="17" t="s">
        <v>148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7" t="s">
        <v>81</v>
      </c>
      <c r="BK90" s="225">
        <f>ROUND(I90*H90,2)</f>
        <v>0</v>
      </c>
      <c r="BL90" s="17" t="s">
        <v>158</v>
      </c>
      <c r="BM90" s="224" t="s">
        <v>1265</v>
      </c>
    </row>
    <row r="91" s="2" customFormat="1">
      <c r="A91" s="38"/>
      <c r="B91" s="39"/>
      <c r="C91" s="40"/>
      <c r="D91" s="226" t="s">
        <v>160</v>
      </c>
      <c r="E91" s="40"/>
      <c r="F91" s="227" t="s">
        <v>1264</v>
      </c>
      <c r="G91" s="40"/>
      <c r="H91" s="40"/>
      <c r="I91" s="228"/>
      <c r="J91" s="40"/>
      <c r="K91" s="40"/>
      <c r="L91" s="44"/>
      <c r="M91" s="229"/>
      <c r="N91" s="230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160</v>
      </c>
      <c r="AU91" s="17" t="s">
        <v>81</v>
      </c>
    </row>
    <row r="92" s="2" customFormat="1" ht="24.15" customHeight="1">
      <c r="A92" s="38"/>
      <c r="B92" s="39"/>
      <c r="C92" s="231" t="s">
        <v>206</v>
      </c>
      <c r="D92" s="231" t="s">
        <v>166</v>
      </c>
      <c r="E92" s="232" t="s">
        <v>1266</v>
      </c>
      <c r="F92" s="233" t="s">
        <v>1267</v>
      </c>
      <c r="G92" s="234" t="s">
        <v>1159</v>
      </c>
      <c r="H92" s="235">
        <v>1</v>
      </c>
      <c r="I92" s="236"/>
      <c r="J92" s="237">
        <f>ROUND(I92*H92,2)</f>
        <v>0</v>
      </c>
      <c r="K92" s="233" t="s">
        <v>19</v>
      </c>
      <c r="L92" s="44"/>
      <c r="M92" s="238" t="s">
        <v>19</v>
      </c>
      <c r="N92" s="239" t="s">
        <v>44</v>
      </c>
      <c r="O92" s="84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4" t="s">
        <v>158</v>
      </c>
      <c r="AT92" s="224" t="s">
        <v>166</v>
      </c>
      <c r="AU92" s="224" t="s">
        <v>81</v>
      </c>
      <c r="AY92" s="17" t="s">
        <v>148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7" t="s">
        <v>81</v>
      </c>
      <c r="BK92" s="225">
        <f>ROUND(I92*H92,2)</f>
        <v>0</v>
      </c>
      <c r="BL92" s="17" t="s">
        <v>158</v>
      </c>
      <c r="BM92" s="224" t="s">
        <v>1268</v>
      </c>
    </row>
    <row r="93" s="2" customFormat="1">
      <c r="A93" s="38"/>
      <c r="B93" s="39"/>
      <c r="C93" s="40"/>
      <c r="D93" s="226" t="s">
        <v>160</v>
      </c>
      <c r="E93" s="40"/>
      <c r="F93" s="227" t="s">
        <v>1267</v>
      </c>
      <c r="G93" s="40"/>
      <c r="H93" s="40"/>
      <c r="I93" s="228"/>
      <c r="J93" s="40"/>
      <c r="K93" s="40"/>
      <c r="L93" s="44"/>
      <c r="M93" s="229"/>
      <c r="N93" s="230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160</v>
      </c>
      <c r="AU93" s="17" t="s">
        <v>81</v>
      </c>
    </row>
    <row r="94" s="2" customFormat="1" ht="37.8" customHeight="1">
      <c r="A94" s="38"/>
      <c r="B94" s="39"/>
      <c r="C94" s="231" t="s">
        <v>198</v>
      </c>
      <c r="D94" s="231" t="s">
        <v>166</v>
      </c>
      <c r="E94" s="232" t="s">
        <v>1269</v>
      </c>
      <c r="F94" s="233" t="s">
        <v>1270</v>
      </c>
      <c r="G94" s="234" t="s">
        <v>1155</v>
      </c>
      <c r="H94" s="235">
        <v>3</v>
      </c>
      <c r="I94" s="236"/>
      <c r="J94" s="237">
        <f>ROUND(I94*H94,2)</f>
        <v>0</v>
      </c>
      <c r="K94" s="233" t="s">
        <v>19</v>
      </c>
      <c r="L94" s="44"/>
      <c r="M94" s="238" t="s">
        <v>19</v>
      </c>
      <c r="N94" s="239" t="s">
        <v>44</v>
      </c>
      <c r="O94" s="84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4" t="s">
        <v>158</v>
      </c>
      <c r="AT94" s="224" t="s">
        <v>166</v>
      </c>
      <c r="AU94" s="224" t="s">
        <v>81</v>
      </c>
      <c r="AY94" s="17" t="s">
        <v>148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7" t="s">
        <v>81</v>
      </c>
      <c r="BK94" s="225">
        <f>ROUND(I94*H94,2)</f>
        <v>0</v>
      </c>
      <c r="BL94" s="17" t="s">
        <v>158</v>
      </c>
      <c r="BM94" s="224" t="s">
        <v>1271</v>
      </c>
    </row>
    <row r="95" s="2" customFormat="1">
      <c r="A95" s="38"/>
      <c r="B95" s="39"/>
      <c r="C95" s="40"/>
      <c r="D95" s="226" t="s">
        <v>160</v>
      </c>
      <c r="E95" s="40"/>
      <c r="F95" s="227" t="s">
        <v>1272</v>
      </c>
      <c r="G95" s="40"/>
      <c r="H95" s="40"/>
      <c r="I95" s="228"/>
      <c r="J95" s="40"/>
      <c r="K95" s="40"/>
      <c r="L95" s="44"/>
      <c r="M95" s="229"/>
      <c r="N95" s="230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160</v>
      </c>
      <c r="AU95" s="17" t="s">
        <v>81</v>
      </c>
    </row>
    <row r="96" s="2" customFormat="1" ht="37.8" customHeight="1">
      <c r="A96" s="38"/>
      <c r="B96" s="39"/>
      <c r="C96" s="231" t="s">
        <v>217</v>
      </c>
      <c r="D96" s="231" t="s">
        <v>166</v>
      </c>
      <c r="E96" s="232" t="s">
        <v>1273</v>
      </c>
      <c r="F96" s="233" t="s">
        <v>1274</v>
      </c>
      <c r="G96" s="234" t="s">
        <v>1159</v>
      </c>
      <c r="H96" s="235">
        <v>3</v>
      </c>
      <c r="I96" s="236"/>
      <c r="J96" s="237">
        <f>ROUND(I96*H96,2)</f>
        <v>0</v>
      </c>
      <c r="K96" s="233" t="s">
        <v>19</v>
      </c>
      <c r="L96" s="44"/>
      <c r="M96" s="238" t="s">
        <v>19</v>
      </c>
      <c r="N96" s="239" t="s">
        <v>44</v>
      </c>
      <c r="O96" s="84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4" t="s">
        <v>158</v>
      </c>
      <c r="AT96" s="224" t="s">
        <v>166</v>
      </c>
      <c r="AU96" s="224" t="s">
        <v>81</v>
      </c>
      <c r="AY96" s="17" t="s">
        <v>148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7" t="s">
        <v>81</v>
      </c>
      <c r="BK96" s="225">
        <f>ROUND(I96*H96,2)</f>
        <v>0</v>
      </c>
      <c r="BL96" s="17" t="s">
        <v>158</v>
      </c>
      <c r="BM96" s="224" t="s">
        <v>1275</v>
      </c>
    </row>
    <row r="97" s="2" customFormat="1">
      <c r="A97" s="38"/>
      <c r="B97" s="39"/>
      <c r="C97" s="40"/>
      <c r="D97" s="226" t="s">
        <v>160</v>
      </c>
      <c r="E97" s="40"/>
      <c r="F97" s="227" t="s">
        <v>1276</v>
      </c>
      <c r="G97" s="40"/>
      <c r="H97" s="40"/>
      <c r="I97" s="228"/>
      <c r="J97" s="40"/>
      <c r="K97" s="40"/>
      <c r="L97" s="44"/>
      <c r="M97" s="229"/>
      <c r="N97" s="230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160</v>
      </c>
      <c r="AU97" s="17" t="s">
        <v>81</v>
      </c>
    </row>
    <row r="98" s="2" customFormat="1" ht="16.5" customHeight="1">
      <c r="A98" s="38"/>
      <c r="B98" s="39"/>
      <c r="C98" s="231" t="s">
        <v>157</v>
      </c>
      <c r="D98" s="231" t="s">
        <v>166</v>
      </c>
      <c r="E98" s="232" t="s">
        <v>1277</v>
      </c>
      <c r="F98" s="233" t="s">
        <v>1278</v>
      </c>
      <c r="G98" s="234" t="s">
        <v>182</v>
      </c>
      <c r="H98" s="235">
        <v>6</v>
      </c>
      <c r="I98" s="236"/>
      <c r="J98" s="237">
        <f>ROUND(I98*H98,2)</f>
        <v>0</v>
      </c>
      <c r="K98" s="233" t="s">
        <v>19</v>
      </c>
      <c r="L98" s="44"/>
      <c r="M98" s="238" t="s">
        <v>19</v>
      </c>
      <c r="N98" s="239" t="s">
        <v>44</v>
      </c>
      <c r="O98" s="84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4" t="s">
        <v>158</v>
      </c>
      <c r="AT98" s="224" t="s">
        <v>166</v>
      </c>
      <c r="AU98" s="224" t="s">
        <v>81</v>
      </c>
      <c r="AY98" s="17" t="s">
        <v>148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7" t="s">
        <v>81</v>
      </c>
      <c r="BK98" s="225">
        <f>ROUND(I98*H98,2)</f>
        <v>0</v>
      </c>
      <c r="BL98" s="17" t="s">
        <v>158</v>
      </c>
      <c r="BM98" s="224" t="s">
        <v>1279</v>
      </c>
    </row>
    <row r="99" s="2" customFormat="1">
      <c r="A99" s="38"/>
      <c r="B99" s="39"/>
      <c r="C99" s="40"/>
      <c r="D99" s="226" t="s">
        <v>160</v>
      </c>
      <c r="E99" s="40"/>
      <c r="F99" s="227" t="s">
        <v>1278</v>
      </c>
      <c r="G99" s="40"/>
      <c r="H99" s="40"/>
      <c r="I99" s="228"/>
      <c r="J99" s="40"/>
      <c r="K99" s="40"/>
      <c r="L99" s="44"/>
      <c r="M99" s="229"/>
      <c r="N99" s="230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160</v>
      </c>
      <c r="AU99" s="17" t="s">
        <v>81</v>
      </c>
    </row>
    <row r="100" s="2" customFormat="1" ht="16.5" customHeight="1">
      <c r="A100" s="38"/>
      <c r="B100" s="39"/>
      <c r="C100" s="231" t="s">
        <v>225</v>
      </c>
      <c r="D100" s="231" t="s">
        <v>166</v>
      </c>
      <c r="E100" s="232" t="s">
        <v>1280</v>
      </c>
      <c r="F100" s="233" t="s">
        <v>1281</v>
      </c>
      <c r="G100" s="234" t="s">
        <v>182</v>
      </c>
      <c r="H100" s="235">
        <v>68.799999999999997</v>
      </c>
      <c r="I100" s="236"/>
      <c r="J100" s="237">
        <f>ROUND(I100*H100,2)</f>
        <v>0</v>
      </c>
      <c r="K100" s="233" t="s">
        <v>19</v>
      </c>
      <c r="L100" s="44"/>
      <c r="M100" s="238" t="s">
        <v>19</v>
      </c>
      <c r="N100" s="239" t="s">
        <v>44</v>
      </c>
      <c r="O100" s="84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4" t="s">
        <v>158</v>
      </c>
      <c r="AT100" s="224" t="s">
        <v>166</v>
      </c>
      <c r="AU100" s="224" t="s">
        <v>81</v>
      </c>
      <c r="AY100" s="17" t="s">
        <v>148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7" t="s">
        <v>81</v>
      </c>
      <c r="BK100" s="225">
        <f>ROUND(I100*H100,2)</f>
        <v>0</v>
      </c>
      <c r="BL100" s="17" t="s">
        <v>158</v>
      </c>
      <c r="BM100" s="224" t="s">
        <v>1282</v>
      </c>
    </row>
    <row r="101" s="2" customFormat="1">
      <c r="A101" s="38"/>
      <c r="B101" s="39"/>
      <c r="C101" s="40"/>
      <c r="D101" s="226" t="s">
        <v>160</v>
      </c>
      <c r="E101" s="40"/>
      <c r="F101" s="227" t="s">
        <v>1281</v>
      </c>
      <c r="G101" s="40"/>
      <c r="H101" s="40"/>
      <c r="I101" s="228"/>
      <c r="J101" s="40"/>
      <c r="K101" s="40"/>
      <c r="L101" s="44"/>
      <c r="M101" s="229"/>
      <c r="N101" s="230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160</v>
      </c>
      <c r="AU101" s="17" t="s">
        <v>81</v>
      </c>
    </row>
    <row r="102" s="2" customFormat="1" ht="16.5" customHeight="1">
      <c r="A102" s="38"/>
      <c r="B102" s="39"/>
      <c r="C102" s="231" t="s">
        <v>232</v>
      </c>
      <c r="D102" s="231" t="s">
        <v>166</v>
      </c>
      <c r="E102" s="232" t="s">
        <v>1283</v>
      </c>
      <c r="F102" s="233" t="s">
        <v>1284</v>
      </c>
      <c r="G102" s="234" t="s">
        <v>182</v>
      </c>
      <c r="H102" s="235">
        <v>18</v>
      </c>
      <c r="I102" s="236"/>
      <c r="J102" s="237">
        <f>ROUND(I102*H102,2)</f>
        <v>0</v>
      </c>
      <c r="K102" s="233" t="s">
        <v>19</v>
      </c>
      <c r="L102" s="44"/>
      <c r="M102" s="238" t="s">
        <v>19</v>
      </c>
      <c r="N102" s="239" t="s">
        <v>44</v>
      </c>
      <c r="O102" s="84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4" t="s">
        <v>158</v>
      </c>
      <c r="AT102" s="224" t="s">
        <v>166</v>
      </c>
      <c r="AU102" s="224" t="s">
        <v>81</v>
      </c>
      <c r="AY102" s="17" t="s">
        <v>148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7" t="s">
        <v>81</v>
      </c>
      <c r="BK102" s="225">
        <f>ROUND(I102*H102,2)</f>
        <v>0</v>
      </c>
      <c r="BL102" s="17" t="s">
        <v>158</v>
      </c>
      <c r="BM102" s="224" t="s">
        <v>1285</v>
      </c>
    </row>
    <row r="103" s="2" customFormat="1">
      <c r="A103" s="38"/>
      <c r="B103" s="39"/>
      <c r="C103" s="40"/>
      <c r="D103" s="226" t="s">
        <v>160</v>
      </c>
      <c r="E103" s="40"/>
      <c r="F103" s="227" t="s">
        <v>1284</v>
      </c>
      <c r="G103" s="40"/>
      <c r="H103" s="40"/>
      <c r="I103" s="228"/>
      <c r="J103" s="40"/>
      <c r="K103" s="40"/>
      <c r="L103" s="44"/>
      <c r="M103" s="229"/>
      <c r="N103" s="230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160</v>
      </c>
      <c r="AU103" s="17" t="s">
        <v>81</v>
      </c>
    </row>
    <row r="104" s="2" customFormat="1" ht="16.5" customHeight="1">
      <c r="A104" s="38"/>
      <c r="B104" s="39"/>
      <c r="C104" s="231" t="s">
        <v>238</v>
      </c>
      <c r="D104" s="231" t="s">
        <v>166</v>
      </c>
      <c r="E104" s="232" t="s">
        <v>1286</v>
      </c>
      <c r="F104" s="233" t="s">
        <v>1287</v>
      </c>
      <c r="G104" s="234" t="s">
        <v>182</v>
      </c>
      <c r="H104" s="235">
        <v>1.5</v>
      </c>
      <c r="I104" s="236"/>
      <c r="J104" s="237">
        <f>ROUND(I104*H104,2)</f>
        <v>0</v>
      </c>
      <c r="K104" s="233" t="s">
        <v>19</v>
      </c>
      <c r="L104" s="44"/>
      <c r="M104" s="238" t="s">
        <v>19</v>
      </c>
      <c r="N104" s="239" t="s">
        <v>44</v>
      </c>
      <c r="O104" s="84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4" t="s">
        <v>158</v>
      </c>
      <c r="AT104" s="224" t="s">
        <v>166</v>
      </c>
      <c r="AU104" s="224" t="s">
        <v>81</v>
      </c>
      <c r="AY104" s="17" t="s">
        <v>148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7" t="s">
        <v>81</v>
      </c>
      <c r="BK104" s="225">
        <f>ROUND(I104*H104,2)</f>
        <v>0</v>
      </c>
      <c r="BL104" s="17" t="s">
        <v>158</v>
      </c>
      <c r="BM104" s="224" t="s">
        <v>1288</v>
      </c>
    </row>
    <row r="105" s="2" customFormat="1">
      <c r="A105" s="38"/>
      <c r="B105" s="39"/>
      <c r="C105" s="40"/>
      <c r="D105" s="226" t="s">
        <v>160</v>
      </c>
      <c r="E105" s="40"/>
      <c r="F105" s="227" t="s">
        <v>1287</v>
      </c>
      <c r="G105" s="40"/>
      <c r="H105" s="40"/>
      <c r="I105" s="228"/>
      <c r="J105" s="40"/>
      <c r="K105" s="40"/>
      <c r="L105" s="44"/>
      <c r="M105" s="229"/>
      <c r="N105" s="230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160</v>
      </c>
      <c r="AU105" s="17" t="s">
        <v>81</v>
      </c>
    </row>
    <row r="106" s="2" customFormat="1" ht="16.5" customHeight="1">
      <c r="A106" s="38"/>
      <c r="B106" s="39"/>
      <c r="C106" s="231" t="s">
        <v>243</v>
      </c>
      <c r="D106" s="231" t="s">
        <v>166</v>
      </c>
      <c r="E106" s="232" t="s">
        <v>1289</v>
      </c>
      <c r="F106" s="233" t="s">
        <v>1290</v>
      </c>
      <c r="G106" s="234" t="s">
        <v>1291</v>
      </c>
      <c r="H106" s="235">
        <v>3</v>
      </c>
      <c r="I106" s="236"/>
      <c r="J106" s="237">
        <f>ROUND(I106*H106,2)</f>
        <v>0</v>
      </c>
      <c r="K106" s="233" t="s">
        <v>19</v>
      </c>
      <c r="L106" s="44"/>
      <c r="M106" s="238" t="s">
        <v>19</v>
      </c>
      <c r="N106" s="239" t="s">
        <v>44</v>
      </c>
      <c r="O106" s="84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4" t="s">
        <v>158</v>
      </c>
      <c r="AT106" s="224" t="s">
        <v>166</v>
      </c>
      <c r="AU106" s="224" t="s">
        <v>81</v>
      </c>
      <c r="AY106" s="17" t="s">
        <v>148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7" t="s">
        <v>81</v>
      </c>
      <c r="BK106" s="225">
        <f>ROUND(I106*H106,2)</f>
        <v>0</v>
      </c>
      <c r="BL106" s="17" t="s">
        <v>158</v>
      </c>
      <c r="BM106" s="224" t="s">
        <v>1292</v>
      </c>
    </row>
    <row r="107" s="2" customFormat="1">
      <c r="A107" s="38"/>
      <c r="B107" s="39"/>
      <c r="C107" s="40"/>
      <c r="D107" s="226" t="s">
        <v>160</v>
      </c>
      <c r="E107" s="40"/>
      <c r="F107" s="227" t="s">
        <v>1290</v>
      </c>
      <c r="G107" s="40"/>
      <c r="H107" s="40"/>
      <c r="I107" s="228"/>
      <c r="J107" s="40"/>
      <c r="K107" s="40"/>
      <c r="L107" s="44"/>
      <c r="M107" s="229"/>
      <c r="N107" s="230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160</v>
      </c>
      <c r="AU107" s="17" t="s">
        <v>81</v>
      </c>
    </row>
    <row r="108" s="2" customFormat="1">
      <c r="A108" s="38"/>
      <c r="B108" s="39"/>
      <c r="C108" s="40"/>
      <c r="D108" s="226" t="s">
        <v>302</v>
      </c>
      <c r="E108" s="40"/>
      <c r="F108" s="253" t="s">
        <v>1293</v>
      </c>
      <c r="G108" s="40"/>
      <c r="H108" s="40"/>
      <c r="I108" s="228"/>
      <c r="J108" s="40"/>
      <c r="K108" s="40"/>
      <c r="L108" s="44"/>
      <c r="M108" s="229"/>
      <c r="N108" s="230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302</v>
      </c>
      <c r="AU108" s="17" t="s">
        <v>81</v>
      </c>
    </row>
    <row r="109" s="2" customFormat="1" ht="16.5" customHeight="1">
      <c r="A109" s="38"/>
      <c r="B109" s="39"/>
      <c r="C109" s="231" t="s">
        <v>250</v>
      </c>
      <c r="D109" s="231" t="s">
        <v>166</v>
      </c>
      <c r="E109" s="232" t="s">
        <v>1294</v>
      </c>
      <c r="F109" s="233" t="s">
        <v>1295</v>
      </c>
      <c r="G109" s="234" t="s">
        <v>1291</v>
      </c>
      <c r="H109" s="235">
        <v>3</v>
      </c>
      <c r="I109" s="236"/>
      <c r="J109" s="237">
        <f>ROUND(I109*H109,2)</f>
        <v>0</v>
      </c>
      <c r="K109" s="233" t="s">
        <v>19</v>
      </c>
      <c r="L109" s="44"/>
      <c r="M109" s="238" t="s">
        <v>19</v>
      </c>
      <c r="N109" s="239" t="s">
        <v>44</v>
      </c>
      <c r="O109" s="84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4" t="s">
        <v>158</v>
      </c>
      <c r="AT109" s="224" t="s">
        <v>166</v>
      </c>
      <c r="AU109" s="224" t="s">
        <v>81</v>
      </c>
      <c r="AY109" s="17" t="s">
        <v>148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7" t="s">
        <v>81</v>
      </c>
      <c r="BK109" s="225">
        <f>ROUND(I109*H109,2)</f>
        <v>0</v>
      </c>
      <c r="BL109" s="17" t="s">
        <v>158</v>
      </c>
      <c r="BM109" s="224" t="s">
        <v>1296</v>
      </c>
    </row>
    <row r="110" s="2" customFormat="1">
      <c r="A110" s="38"/>
      <c r="B110" s="39"/>
      <c r="C110" s="40"/>
      <c r="D110" s="226" t="s">
        <v>160</v>
      </c>
      <c r="E110" s="40"/>
      <c r="F110" s="227" t="s">
        <v>1295</v>
      </c>
      <c r="G110" s="40"/>
      <c r="H110" s="40"/>
      <c r="I110" s="228"/>
      <c r="J110" s="40"/>
      <c r="K110" s="40"/>
      <c r="L110" s="44"/>
      <c r="M110" s="229"/>
      <c r="N110" s="230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160</v>
      </c>
      <c r="AU110" s="17" t="s">
        <v>81</v>
      </c>
    </row>
    <row r="111" s="2" customFormat="1">
      <c r="A111" s="38"/>
      <c r="B111" s="39"/>
      <c r="C111" s="40"/>
      <c r="D111" s="226" t="s">
        <v>302</v>
      </c>
      <c r="E111" s="40"/>
      <c r="F111" s="253" t="s">
        <v>1293</v>
      </c>
      <c r="G111" s="40"/>
      <c r="H111" s="40"/>
      <c r="I111" s="228"/>
      <c r="J111" s="40"/>
      <c r="K111" s="40"/>
      <c r="L111" s="44"/>
      <c r="M111" s="229"/>
      <c r="N111" s="230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302</v>
      </c>
      <c r="AU111" s="17" t="s">
        <v>81</v>
      </c>
    </row>
    <row r="112" s="2" customFormat="1" ht="16.5" customHeight="1">
      <c r="A112" s="38"/>
      <c r="B112" s="39"/>
      <c r="C112" s="231" t="s">
        <v>802</v>
      </c>
      <c r="D112" s="231" t="s">
        <v>166</v>
      </c>
      <c r="E112" s="232" t="s">
        <v>1297</v>
      </c>
      <c r="F112" s="233" t="s">
        <v>1298</v>
      </c>
      <c r="G112" s="234" t="s">
        <v>1291</v>
      </c>
      <c r="H112" s="235">
        <v>3</v>
      </c>
      <c r="I112" s="236"/>
      <c r="J112" s="237">
        <f>ROUND(I112*H112,2)</f>
        <v>0</v>
      </c>
      <c r="K112" s="233" t="s">
        <v>19</v>
      </c>
      <c r="L112" s="44"/>
      <c r="M112" s="238" t="s">
        <v>19</v>
      </c>
      <c r="N112" s="239" t="s">
        <v>44</v>
      </c>
      <c r="O112" s="84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4" t="s">
        <v>158</v>
      </c>
      <c r="AT112" s="224" t="s">
        <v>166</v>
      </c>
      <c r="AU112" s="224" t="s">
        <v>81</v>
      </c>
      <c r="AY112" s="17" t="s">
        <v>148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7" t="s">
        <v>81</v>
      </c>
      <c r="BK112" s="225">
        <f>ROUND(I112*H112,2)</f>
        <v>0</v>
      </c>
      <c r="BL112" s="17" t="s">
        <v>158</v>
      </c>
      <c r="BM112" s="224" t="s">
        <v>1299</v>
      </c>
    </row>
    <row r="113" s="2" customFormat="1">
      <c r="A113" s="38"/>
      <c r="B113" s="39"/>
      <c r="C113" s="40"/>
      <c r="D113" s="226" t="s">
        <v>160</v>
      </c>
      <c r="E113" s="40"/>
      <c r="F113" s="227" t="s">
        <v>1298</v>
      </c>
      <c r="G113" s="40"/>
      <c r="H113" s="40"/>
      <c r="I113" s="228"/>
      <c r="J113" s="40"/>
      <c r="K113" s="40"/>
      <c r="L113" s="44"/>
      <c r="M113" s="229"/>
      <c r="N113" s="230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160</v>
      </c>
      <c r="AU113" s="17" t="s">
        <v>81</v>
      </c>
    </row>
    <row r="114" s="2" customFormat="1">
      <c r="A114" s="38"/>
      <c r="B114" s="39"/>
      <c r="C114" s="40"/>
      <c r="D114" s="226" t="s">
        <v>302</v>
      </c>
      <c r="E114" s="40"/>
      <c r="F114" s="253" t="s">
        <v>1293</v>
      </c>
      <c r="G114" s="40"/>
      <c r="H114" s="40"/>
      <c r="I114" s="228"/>
      <c r="J114" s="40"/>
      <c r="K114" s="40"/>
      <c r="L114" s="44"/>
      <c r="M114" s="229"/>
      <c r="N114" s="230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302</v>
      </c>
      <c r="AU114" s="17" t="s">
        <v>81</v>
      </c>
    </row>
    <row r="115" s="2" customFormat="1" ht="16.5" customHeight="1">
      <c r="A115" s="38"/>
      <c r="B115" s="39"/>
      <c r="C115" s="231" t="s">
        <v>8</v>
      </c>
      <c r="D115" s="231" t="s">
        <v>166</v>
      </c>
      <c r="E115" s="232" t="s">
        <v>1300</v>
      </c>
      <c r="F115" s="233" t="s">
        <v>1301</v>
      </c>
      <c r="G115" s="234" t="s">
        <v>1291</v>
      </c>
      <c r="H115" s="235">
        <v>28.800000000000001</v>
      </c>
      <c r="I115" s="236"/>
      <c r="J115" s="237">
        <f>ROUND(I115*H115,2)</f>
        <v>0</v>
      </c>
      <c r="K115" s="233" t="s">
        <v>19</v>
      </c>
      <c r="L115" s="44"/>
      <c r="M115" s="238" t="s">
        <v>19</v>
      </c>
      <c r="N115" s="239" t="s">
        <v>44</v>
      </c>
      <c r="O115" s="84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4" t="s">
        <v>158</v>
      </c>
      <c r="AT115" s="224" t="s">
        <v>166</v>
      </c>
      <c r="AU115" s="224" t="s">
        <v>81</v>
      </c>
      <c r="AY115" s="17" t="s">
        <v>148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7" t="s">
        <v>81</v>
      </c>
      <c r="BK115" s="225">
        <f>ROUND(I115*H115,2)</f>
        <v>0</v>
      </c>
      <c r="BL115" s="17" t="s">
        <v>158</v>
      </c>
      <c r="BM115" s="224" t="s">
        <v>1302</v>
      </c>
    </row>
    <row r="116" s="2" customFormat="1">
      <c r="A116" s="38"/>
      <c r="B116" s="39"/>
      <c r="C116" s="40"/>
      <c r="D116" s="226" t="s">
        <v>160</v>
      </c>
      <c r="E116" s="40"/>
      <c r="F116" s="227" t="s">
        <v>1301</v>
      </c>
      <c r="G116" s="40"/>
      <c r="H116" s="40"/>
      <c r="I116" s="228"/>
      <c r="J116" s="40"/>
      <c r="K116" s="40"/>
      <c r="L116" s="44"/>
      <c r="M116" s="229"/>
      <c r="N116" s="230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160</v>
      </c>
      <c r="AU116" s="17" t="s">
        <v>81</v>
      </c>
    </row>
    <row r="117" s="2" customFormat="1" ht="16.5" customHeight="1">
      <c r="A117" s="38"/>
      <c r="B117" s="39"/>
      <c r="C117" s="231" t="s">
        <v>264</v>
      </c>
      <c r="D117" s="231" t="s">
        <v>166</v>
      </c>
      <c r="E117" s="232" t="s">
        <v>1303</v>
      </c>
      <c r="F117" s="233" t="s">
        <v>1304</v>
      </c>
      <c r="G117" s="234" t="s">
        <v>1291</v>
      </c>
      <c r="H117" s="235">
        <v>4.7999999999999998</v>
      </c>
      <c r="I117" s="236"/>
      <c r="J117" s="237">
        <f>ROUND(I117*H117,2)</f>
        <v>0</v>
      </c>
      <c r="K117" s="233" t="s">
        <v>19</v>
      </c>
      <c r="L117" s="44"/>
      <c r="M117" s="238" t="s">
        <v>19</v>
      </c>
      <c r="N117" s="239" t="s">
        <v>44</v>
      </c>
      <c r="O117" s="84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4" t="s">
        <v>158</v>
      </c>
      <c r="AT117" s="224" t="s">
        <v>166</v>
      </c>
      <c r="AU117" s="224" t="s">
        <v>81</v>
      </c>
      <c r="AY117" s="17" t="s">
        <v>148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7" t="s">
        <v>81</v>
      </c>
      <c r="BK117" s="225">
        <f>ROUND(I117*H117,2)</f>
        <v>0</v>
      </c>
      <c r="BL117" s="17" t="s">
        <v>158</v>
      </c>
      <c r="BM117" s="224" t="s">
        <v>1305</v>
      </c>
    </row>
    <row r="118" s="2" customFormat="1">
      <c r="A118" s="38"/>
      <c r="B118" s="39"/>
      <c r="C118" s="40"/>
      <c r="D118" s="226" t="s">
        <v>160</v>
      </c>
      <c r="E118" s="40"/>
      <c r="F118" s="227" t="s">
        <v>1304</v>
      </c>
      <c r="G118" s="40"/>
      <c r="H118" s="40"/>
      <c r="I118" s="228"/>
      <c r="J118" s="40"/>
      <c r="K118" s="40"/>
      <c r="L118" s="44"/>
      <c r="M118" s="229"/>
      <c r="N118" s="230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160</v>
      </c>
      <c r="AU118" s="17" t="s">
        <v>81</v>
      </c>
    </row>
    <row r="119" s="2" customFormat="1" ht="16.5" customHeight="1">
      <c r="A119" s="38"/>
      <c r="B119" s="39"/>
      <c r="C119" s="231" t="s">
        <v>271</v>
      </c>
      <c r="D119" s="231" t="s">
        <v>166</v>
      </c>
      <c r="E119" s="232" t="s">
        <v>1306</v>
      </c>
      <c r="F119" s="233" t="s">
        <v>1307</v>
      </c>
      <c r="G119" s="234" t="s">
        <v>1291</v>
      </c>
      <c r="H119" s="235">
        <v>3.6000000000000001</v>
      </c>
      <c r="I119" s="236"/>
      <c r="J119" s="237">
        <f>ROUND(I119*H119,2)</f>
        <v>0</v>
      </c>
      <c r="K119" s="233" t="s">
        <v>19</v>
      </c>
      <c r="L119" s="44"/>
      <c r="M119" s="238" t="s">
        <v>19</v>
      </c>
      <c r="N119" s="239" t="s">
        <v>44</v>
      </c>
      <c r="O119" s="84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4" t="s">
        <v>158</v>
      </c>
      <c r="AT119" s="224" t="s">
        <v>166</v>
      </c>
      <c r="AU119" s="224" t="s">
        <v>81</v>
      </c>
      <c r="AY119" s="17" t="s">
        <v>148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7" t="s">
        <v>81</v>
      </c>
      <c r="BK119" s="225">
        <f>ROUND(I119*H119,2)</f>
        <v>0</v>
      </c>
      <c r="BL119" s="17" t="s">
        <v>158</v>
      </c>
      <c r="BM119" s="224" t="s">
        <v>1308</v>
      </c>
    </row>
    <row r="120" s="2" customFormat="1">
      <c r="A120" s="38"/>
      <c r="B120" s="39"/>
      <c r="C120" s="40"/>
      <c r="D120" s="226" t="s">
        <v>160</v>
      </c>
      <c r="E120" s="40"/>
      <c r="F120" s="227" t="s">
        <v>1307</v>
      </c>
      <c r="G120" s="40"/>
      <c r="H120" s="40"/>
      <c r="I120" s="228"/>
      <c r="J120" s="40"/>
      <c r="K120" s="40"/>
      <c r="L120" s="44"/>
      <c r="M120" s="229"/>
      <c r="N120" s="230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160</v>
      </c>
      <c r="AU120" s="17" t="s">
        <v>81</v>
      </c>
    </row>
    <row r="121" s="2" customFormat="1" ht="24.15" customHeight="1">
      <c r="A121" s="38"/>
      <c r="B121" s="39"/>
      <c r="C121" s="231" t="s">
        <v>276</v>
      </c>
      <c r="D121" s="231" t="s">
        <v>166</v>
      </c>
      <c r="E121" s="232" t="s">
        <v>1309</v>
      </c>
      <c r="F121" s="233" t="s">
        <v>1310</v>
      </c>
      <c r="G121" s="234" t="s">
        <v>182</v>
      </c>
      <c r="H121" s="235">
        <v>68.799999999999997</v>
      </c>
      <c r="I121" s="236"/>
      <c r="J121" s="237">
        <f>ROUND(I121*H121,2)</f>
        <v>0</v>
      </c>
      <c r="K121" s="233" t="s">
        <v>19</v>
      </c>
      <c r="L121" s="44"/>
      <c r="M121" s="238" t="s">
        <v>19</v>
      </c>
      <c r="N121" s="239" t="s">
        <v>44</v>
      </c>
      <c r="O121" s="84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4" t="s">
        <v>158</v>
      </c>
      <c r="AT121" s="224" t="s">
        <v>166</v>
      </c>
      <c r="AU121" s="224" t="s">
        <v>81</v>
      </c>
      <c r="AY121" s="17" t="s">
        <v>148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7" t="s">
        <v>81</v>
      </c>
      <c r="BK121" s="225">
        <f>ROUND(I121*H121,2)</f>
        <v>0</v>
      </c>
      <c r="BL121" s="17" t="s">
        <v>158</v>
      </c>
      <c r="BM121" s="224" t="s">
        <v>1311</v>
      </c>
    </row>
    <row r="122" s="2" customFormat="1">
      <c r="A122" s="38"/>
      <c r="B122" s="39"/>
      <c r="C122" s="40"/>
      <c r="D122" s="226" t="s">
        <v>160</v>
      </c>
      <c r="E122" s="40"/>
      <c r="F122" s="227" t="s">
        <v>1310</v>
      </c>
      <c r="G122" s="40"/>
      <c r="H122" s="40"/>
      <c r="I122" s="228"/>
      <c r="J122" s="40"/>
      <c r="K122" s="40"/>
      <c r="L122" s="44"/>
      <c r="M122" s="229"/>
      <c r="N122" s="230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160</v>
      </c>
      <c r="AU122" s="17" t="s">
        <v>81</v>
      </c>
    </row>
    <row r="123" s="2" customFormat="1" ht="16.5" customHeight="1">
      <c r="A123" s="38"/>
      <c r="B123" s="39"/>
      <c r="C123" s="231" t="s">
        <v>282</v>
      </c>
      <c r="D123" s="231" t="s">
        <v>166</v>
      </c>
      <c r="E123" s="232" t="s">
        <v>1312</v>
      </c>
      <c r="F123" s="233" t="s">
        <v>1313</v>
      </c>
      <c r="G123" s="234" t="s">
        <v>1159</v>
      </c>
      <c r="H123" s="235">
        <v>2</v>
      </c>
      <c r="I123" s="236"/>
      <c r="J123" s="237">
        <f>ROUND(I123*H123,2)</f>
        <v>0</v>
      </c>
      <c r="K123" s="233" t="s">
        <v>19</v>
      </c>
      <c r="L123" s="44"/>
      <c r="M123" s="238" t="s">
        <v>19</v>
      </c>
      <c r="N123" s="239" t="s">
        <v>44</v>
      </c>
      <c r="O123" s="84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4" t="s">
        <v>158</v>
      </c>
      <c r="AT123" s="224" t="s">
        <v>166</v>
      </c>
      <c r="AU123" s="224" t="s">
        <v>81</v>
      </c>
      <c r="AY123" s="17" t="s">
        <v>148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7" t="s">
        <v>81</v>
      </c>
      <c r="BK123" s="225">
        <f>ROUND(I123*H123,2)</f>
        <v>0</v>
      </c>
      <c r="BL123" s="17" t="s">
        <v>158</v>
      </c>
      <c r="BM123" s="224" t="s">
        <v>1314</v>
      </c>
    </row>
    <row r="124" s="2" customFormat="1">
      <c r="A124" s="38"/>
      <c r="B124" s="39"/>
      <c r="C124" s="40"/>
      <c r="D124" s="226" t="s">
        <v>160</v>
      </c>
      <c r="E124" s="40"/>
      <c r="F124" s="227" t="s">
        <v>1313</v>
      </c>
      <c r="G124" s="40"/>
      <c r="H124" s="40"/>
      <c r="I124" s="228"/>
      <c r="J124" s="40"/>
      <c r="K124" s="40"/>
      <c r="L124" s="44"/>
      <c r="M124" s="229"/>
      <c r="N124" s="230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160</v>
      </c>
      <c r="AU124" s="17" t="s">
        <v>81</v>
      </c>
    </row>
    <row r="125" s="2" customFormat="1" ht="16.5" customHeight="1">
      <c r="A125" s="38"/>
      <c r="B125" s="39"/>
      <c r="C125" s="231" t="s">
        <v>292</v>
      </c>
      <c r="D125" s="231" t="s">
        <v>166</v>
      </c>
      <c r="E125" s="232" t="s">
        <v>1315</v>
      </c>
      <c r="F125" s="233" t="s">
        <v>1316</v>
      </c>
      <c r="G125" s="234" t="s">
        <v>1159</v>
      </c>
      <c r="H125" s="235">
        <v>2</v>
      </c>
      <c r="I125" s="236"/>
      <c r="J125" s="237">
        <f>ROUND(I125*H125,2)</f>
        <v>0</v>
      </c>
      <c r="K125" s="233" t="s">
        <v>19</v>
      </c>
      <c r="L125" s="44"/>
      <c r="M125" s="238" t="s">
        <v>19</v>
      </c>
      <c r="N125" s="239" t="s">
        <v>44</v>
      </c>
      <c r="O125" s="84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4" t="s">
        <v>158</v>
      </c>
      <c r="AT125" s="224" t="s">
        <v>166</v>
      </c>
      <c r="AU125" s="224" t="s">
        <v>81</v>
      </c>
      <c r="AY125" s="17" t="s">
        <v>148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7" t="s">
        <v>81</v>
      </c>
      <c r="BK125" s="225">
        <f>ROUND(I125*H125,2)</f>
        <v>0</v>
      </c>
      <c r="BL125" s="17" t="s">
        <v>158</v>
      </c>
      <c r="BM125" s="224" t="s">
        <v>1317</v>
      </c>
    </row>
    <row r="126" s="2" customFormat="1">
      <c r="A126" s="38"/>
      <c r="B126" s="39"/>
      <c r="C126" s="40"/>
      <c r="D126" s="226" t="s">
        <v>160</v>
      </c>
      <c r="E126" s="40"/>
      <c r="F126" s="227" t="s">
        <v>1316</v>
      </c>
      <c r="G126" s="40"/>
      <c r="H126" s="40"/>
      <c r="I126" s="228"/>
      <c r="J126" s="40"/>
      <c r="K126" s="40"/>
      <c r="L126" s="44"/>
      <c r="M126" s="229"/>
      <c r="N126" s="230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160</v>
      </c>
      <c r="AU126" s="17" t="s">
        <v>81</v>
      </c>
    </row>
    <row r="127" s="2" customFormat="1" ht="16.5" customHeight="1">
      <c r="A127" s="38"/>
      <c r="B127" s="39"/>
      <c r="C127" s="231" t="s">
        <v>7</v>
      </c>
      <c r="D127" s="231" t="s">
        <v>166</v>
      </c>
      <c r="E127" s="232" t="s">
        <v>1318</v>
      </c>
      <c r="F127" s="233" t="s">
        <v>1319</v>
      </c>
      <c r="G127" s="234" t="s">
        <v>1159</v>
      </c>
      <c r="H127" s="235">
        <v>6</v>
      </c>
      <c r="I127" s="236"/>
      <c r="J127" s="237">
        <f>ROUND(I127*H127,2)</f>
        <v>0</v>
      </c>
      <c r="K127" s="233" t="s">
        <v>19</v>
      </c>
      <c r="L127" s="44"/>
      <c r="M127" s="238" t="s">
        <v>19</v>
      </c>
      <c r="N127" s="239" t="s">
        <v>44</v>
      </c>
      <c r="O127" s="84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4" t="s">
        <v>158</v>
      </c>
      <c r="AT127" s="224" t="s">
        <v>166</v>
      </c>
      <c r="AU127" s="224" t="s">
        <v>81</v>
      </c>
      <c r="AY127" s="17" t="s">
        <v>148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7" t="s">
        <v>81</v>
      </c>
      <c r="BK127" s="225">
        <f>ROUND(I127*H127,2)</f>
        <v>0</v>
      </c>
      <c r="BL127" s="17" t="s">
        <v>158</v>
      </c>
      <c r="BM127" s="224" t="s">
        <v>1320</v>
      </c>
    </row>
    <row r="128" s="2" customFormat="1">
      <c r="A128" s="38"/>
      <c r="B128" s="39"/>
      <c r="C128" s="40"/>
      <c r="D128" s="226" t="s">
        <v>160</v>
      </c>
      <c r="E128" s="40"/>
      <c r="F128" s="227" t="s">
        <v>1319</v>
      </c>
      <c r="G128" s="40"/>
      <c r="H128" s="40"/>
      <c r="I128" s="228"/>
      <c r="J128" s="40"/>
      <c r="K128" s="40"/>
      <c r="L128" s="44"/>
      <c r="M128" s="229"/>
      <c r="N128" s="230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160</v>
      </c>
      <c r="AU128" s="17" t="s">
        <v>81</v>
      </c>
    </row>
    <row r="129" s="2" customFormat="1" ht="16.5" customHeight="1">
      <c r="A129" s="38"/>
      <c r="B129" s="39"/>
      <c r="C129" s="231" t="s">
        <v>304</v>
      </c>
      <c r="D129" s="231" t="s">
        <v>166</v>
      </c>
      <c r="E129" s="232" t="s">
        <v>1321</v>
      </c>
      <c r="F129" s="233" t="s">
        <v>1322</v>
      </c>
      <c r="G129" s="234" t="s">
        <v>1155</v>
      </c>
      <c r="H129" s="235">
        <v>1</v>
      </c>
      <c r="I129" s="236"/>
      <c r="J129" s="237">
        <f>ROUND(I129*H129,2)</f>
        <v>0</v>
      </c>
      <c r="K129" s="233" t="s">
        <v>19</v>
      </c>
      <c r="L129" s="44"/>
      <c r="M129" s="238" t="s">
        <v>19</v>
      </c>
      <c r="N129" s="239" t="s">
        <v>44</v>
      </c>
      <c r="O129" s="84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4" t="s">
        <v>158</v>
      </c>
      <c r="AT129" s="224" t="s">
        <v>166</v>
      </c>
      <c r="AU129" s="224" t="s">
        <v>81</v>
      </c>
      <c r="AY129" s="17" t="s">
        <v>148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7" t="s">
        <v>81</v>
      </c>
      <c r="BK129" s="225">
        <f>ROUND(I129*H129,2)</f>
        <v>0</v>
      </c>
      <c r="BL129" s="17" t="s">
        <v>158</v>
      </c>
      <c r="BM129" s="224" t="s">
        <v>1323</v>
      </c>
    </row>
    <row r="130" s="2" customFormat="1">
      <c r="A130" s="38"/>
      <c r="B130" s="39"/>
      <c r="C130" s="40"/>
      <c r="D130" s="226" t="s">
        <v>160</v>
      </c>
      <c r="E130" s="40"/>
      <c r="F130" s="227" t="s">
        <v>1322</v>
      </c>
      <c r="G130" s="40"/>
      <c r="H130" s="40"/>
      <c r="I130" s="228"/>
      <c r="J130" s="40"/>
      <c r="K130" s="40"/>
      <c r="L130" s="44"/>
      <c r="M130" s="229"/>
      <c r="N130" s="230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160</v>
      </c>
      <c r="AU130" s="17" t="s">
        <v>81</v>
      </c>
    </row>
    <row r="131" s="2" customFormat="1" ht="16.5" customHeight="1">
      <c r="A131" s="38"/>
      <c r="B131" s="39"/>
      <c r="C131" s="231" t="s">
        <v>310</v>
      </c>
      <c r="D131" s="231" t="s">
        <v>166</v>
      </c>
      <c r="E131" s="232" t="s">
        <v>1324</v>
      </c>
      <c r="F131" s="233" t="s">
        <v>1325</v>
      </c>
      <c r="G131" s="234" t="s">
        <v>1155</v>
      </c>
      <c r="H131" s="235">
        <v>2</v>
      </c>
      <c r="I131" s="236"/>
      <c r="J131" s="237">
        <f>ROUND(I131*H131,2)</f>
        <v>0</v>
      </c>
      <c r="K131" s="233" t="s">
        <v>19</v>
      </c>
      <c r="L131" s="44"/>
      <c r="M131" s="238" t="s">
        <v>19</v>
      </c>
      <c r="N131" s="239" t="s">
        <v>44</v>
      </c>
      <c r="O131" s="84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4" t="s">
        <v>158</v>
      </c>
      <c r="AT131" s="224" t="s">
        <v>166</v>
      </c>
      <c r="AU131" s="224" t="s">
        <v>81</v>
      </c>
      <c r="AY131" s="17" t="s">
        <v>148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7" t="s">
        <v>81</v>
      </c>
      <c r="BK131" s="225">
        <f>ROUND(I131*H131,2)</f>
        <v>0</v>
      </c>
      <c r="BL131" s="17" t="s">
        <v>158</v>
      </c>
      <c r="BM131" s="224" t="s">
        <v>1326</v>
      </c>
    </row>
    <row r="132" s="2" customFormat="1">
      <c r="A132" s="38"/>
      <c r="B132" s="39"/>
      <c r="C132" s="40"/>
      <c r="D132" s="226" t="s">
        <v>160</v>
      </c>
      <c r="E132" s="40"/>
      <c r="F132" s="227" t="s">
        <v>1325</v>
      </c>
      <c r="G132" s="40"/>
      <c r="H132" s="40"/>
      <c r="I132" s="228"/>
      <c r="J132" s="40"/>
      <c r="K132" s="40"/>
      <c r="L132" s="44"/>
      <c r="M132" s="229"/>
      <c r="N132" s="230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160</v>
      </c>
      <c r="AU132" s="17" t="s">
        <v>81</v>
      </c>
    </row>
    <row r="133" s="2" customFormat="1" ht="16.5" customHeight="1">
      <c r="A133" s="38"/>
      <c r="B133" s="39"/>
      <c r="C133" s="231" t="s">
        <v>316</v>
      </c>
      <c r="D133" s="231" t="s">
        <v>166</v>
      </c>
      <c r="E133" s="232" t="s">
        <v>1327</v>
      </c>
      <c r="F133" s="233" t="s">
        <v>1328</v>
      </c>
      <c r="G133" s="234" t="s">
        <v>454</v>
      </c>
      <c r="H133" s="235">
        <v>150</v>
      </c>
      <c r="I133" s="236"/>
      <c r="J133" s="237">
        <f>ROUND(I133*H133,2)</f>
        <v>0</v>
      </c>
      <c r="K133" s="233" t="s">
        <v>19</v>
      </c>
      <c r="L133" s="44"/>
      <c r="M133" s="238" t="s">
        <v>19</v>
      </c>
      <c r="N133" s="239" t="s">
        <v>44</v>
      </c>
      <c r="O133" s="84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4" t="s">
        <v>158</v>
      </c>
      <c r="AT133" s="224" t="s">
        <v>166</v>
      </c>
      <c r="AU133" s="224" t="s">
        <v>81</v>
      </c>
      <c r="AY133" s="17" t="s">
        <v>148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7" t="s">
        <v>81</v>
      </c>
      <c r="BK133" s="225">
        <f>ROUND(I133*H133,2)</f>
        <v>0</v>
      </c>
      <c r="BL133" s="17" t="s">
        <v>158</v>
      </c>
      <c r="BM133" s="224" t="s">
        <v>1329</v>
      </c>
    </row>
    <row r="134" s="2" customFormat="1">
      <c r="A134" s="38"/>
      <c r="B134" s="39"/>
      <c r="C134" s="40"/>
      <c r="D134" s="226" t="s">
        <v>160</v>
      </c>
      <c r="E134" s="40"/>
      <c r="F134" s="227" t="s">
        <v>1328</v>
      </c>
      <c r="G134" s="40"/>
      <c r="H134" s="40"/>
      <c r="I134" s="228"/>
      <c r="J134" s="40"/>
      <c r="K134" s="40"/>
      <c r="L134" s="44"/>
      <c r="M134" s="229"/>
      <c r="N134" s="230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160</v>
      </c>
      <c r="AU134" s="17" t="s">
        <v>81</v>
      </c>
    </row>
    <row r="135" s="2" customFormat="1" ht="16.5" customHeight="1">
      <c r="A135" s="38"/>
      <c r="B135" s="39"/>
      <c r="C135" s="231" t="s">
        <v>322</v>
      </c>
      <c r="D135" s="231" t="s">
        <v>166</v>
      </c>
      <c r="E135" s="232" t="s">
        <v>1330</v>
      </c>
      <c r="F135" s="233" t="s">
        <v>1331</v>
      </c>
      <c r="G135" s="234" t="s">
        <v>1159</v>
      </c>
      <c r="H135" s="235">
        <v>2</v>
      </c>
      <c r="I135" s="236"/>
      <c r="J135" s="237">
        <f>ROUND(I135*H135,2)</f>
        <v>0</v>
      </c>
      <c r="K135" s="233" t="s">
        <v>19</v>
      </c>
      <c r="L135" s="44"/>
      <c r="M135" s="238" t="s">
        <v>19</v>
      </c>
      <c r="N135" s="239" t="s">
        <v>44</v>
      </c>
      <c r="O135" s="84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4" t="s">
        <v>158</v>
      </c>
      <c r="AT135" s="224" t="s">
        <v>166</v>
      </c>
      <c r="AU135" s="224" t="s">
        <v>81</v>
      </c>
      <c r="AY135" s="17" t="s">
        <v>148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7" t="s">
        <v>81</v>
      </c>
      <c r="BK135" s="225">
        <f>ROUND(I135*H135,2)</f>
        <v>0</v>
      </c>
      <c r="BL135" s="17" t="s">
        <v>158</v>
      </c>
      <c r="BM135" s="224" t="s">
        <v>1332</v>
      </c>
    </row>
    <row r="136" s="2" customFormat="1">
      <c r="A136" s="38"/>
      <c r="B136" s="39"/>
      <c r="C136" s="40"/>
      <c r="D136" s="226" t="s">
        <v>160</v>
      </c>
      <c r="E136" s="40"/>
      <c r="F136" s="227" t="s">
        <v>1331</v>
      </c>
      <c r="G136" s="40"/>
      <c r="H136" s="40"/>
      <c r="I136" s="228"/>
      <c r="J136" s="40"/>
      <c r="K136" s="40"/>
      <c r="L136" s="44"/>
      <c r="M136" s="229"/>
      <c r="N136" s="230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160</v>
      </c>
      <c r="AU136" s="17" t="s">
        <v>81</v>
      </c>
    </row>
    <row r="137" s="12" customFormat="1" ht="25.92" customHeight="1">
      <c r="A137" s="12"/>
      <c r="B137" s="196"/>
      <c r="C137" s="197"/>
      <c r="D137" s="198" t="s">
        <v>72</v>
      </c>
      <c r="E137" s="199" t="s">
        <v>1333</v>
      </c>
      <c r="F137" s="199" t="s">
        <v>1334</v>
      </c>
      <c r="G137" s="197"/>
      <c r="H137" s="197"/>
      <c r="I137" s="200"/>
      <c r="J137" s="201">
        <f>BK137</f>
        <v>0</v>
      </c>
      <c r="K137" s="197"/>
      <c r="L137" s="202"/>
      <c r="M137" s="203"/>
      <c r="N137" s="204"/>
      <c r="O137" s="204"/>
      <c r="P137" s="205">
        <f>SUM(P138:P157)</f>
        <v>0</v>
      </c>
      <c r="Q137" s="204"/>
      <c r="R137" s="205">
        <f>SUM(R138:R157)</f>
        <v>0</v>
      </c>
      <c r="S137" s="204"/>
      <c r="T137" s="206">
        <f>SUM(T138:T157)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7" t="s">
        <v>81</v>
      </c>
      <c r="AT137" s="208" t="s">
        <v>72</v>
      </c>
      <c r="AU137" s="208" t="s">
        <v>73</v>
      </c>
      <c r="AY137" s="207" t="s">
        <v>148</v>
      </c>
      <c r="BK137" s="209">
        <f>SUM(BK138:BK157)</f>
        <v>0</v>
      </c>
    </row>
    <row r="138" s="2" customFormat="1" ht="16.5" customHeight="1">
      <c r="A138" s="38"/>
      <c r="B138" s="39"/>
      <c r="C138" s="231" t="s">
        <v>330</v>
      </c>
      <c r="D138" s="231" t="s">
        <v>166</v>
      </c>
      <c r="E138" s="232" t="s">
        <v>1263</v>
      </c>
      <c r="F138" s="233" t="s">
        <v>1264</v>
      </c>
      <c r="G138" s="234" t="s">
        <v>1159</v>
      </c>
      <c r="H138" s="235">
        <v>1</v>
      </c>
      <c r="I138" s="236"/>
      <c r="J138" s="237">
        <f>ROUND(I138*H138,2)</f>
        <v>0</v>
      </c>
      <c r="K138" s="233" t="s">
        <v>19</v>
      </c>
      <c r="L138" s="44"/>
      <c r="M138" s="238" t="s">
        <v>19</v>
      </c>
      <c r="N138" s="239" t="s">
        <v>44</v>
      </c>
      <c r="O138" s="84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4" t="s">
        <v>158</v>
      </c>
      <c r="AT138" s="224" t="s">
        <v>166</v>
      </c>
      <c r="AU138" s="224" t="s">
        <v>81</v>
      </c>
      <c r="AY138" s="17" t="s">
        <v>148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7" t="s">
        <v>81</v>
      </c>
      <c r="BK138" s="225">
        <f>ROUND(I138*H138,2)</f>
        <v>0</v>
      </c>
      <c r="BL138" s="17" t="s">
        <v>158</v>
      </c>
      <c r="BM138" s="224" t="s">
        <v>1335</v>
      </c>
    </row>
    <row r="139" s="2" customFormat="1">
      <c r="A139" s="38"/>
      <c r="B139" s="39"/>
      <c r="C139" s="40"/>
      <c r="D139" s="226" t="s">
        <v>160</v>
      </c>
      <c r="E139" s="40"/>
      <c r="F139" s="227" t="s">
        <v>1264</v>
      </c>
      <c r="G139" s="40"/>
      <c r="H139" s="40"/>
      <c r="I139" s="228"/>
      <c r="J139" s="40"/>
      <c r="K139" s="40"/>
      <c r="L139" s="44"/>
      <c r="M139" s="229"/>
      <c r="N139" s="230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160</v>
      </c>
      <c r="AU139" s="17" t="s">
        <v>81</v>
      </c>
    </row>
    <row r="140" s="2" customFormat="1" ht="37.8" customHeight="1">
      <c r="A140" s="38"/>
      <c r="B140" s="39"/>
      <c r="C140" s="231" t="s">
        <v>335</v>
      </c>
      <c r="D140" s="231" t="s">
        <v>166</v>
      </c>
      <c r="E140" s="232" t="s">
        <v>1336</v>
      </c>
      <c r="F140" s="233" t="s">
        <v>1337</v>
      </c>
      <c r="G140" s="234" t="s">
        <v>1159</v>
      </c>
      <c r="H140" s="235">
        <v>1</v>
      </c>
      <c r="I140" s="236"/>
      <c r="J140" s="237">
        <f>ROUND(I140*H140,2)</f>
        <v>0</v>
      </c>
      <c r="K140" s="233" t="s">
        <v>19</v>
      </c>
      <c r="L140" s="44"/>
      <c r="M140" s="238" t="s">
        <v>19</v>
      </c>
      <c r="N140" s="239" t="s">
        <v>44</v>
      </c>
      <c r="O140" s="84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4" t="s">
        <v>158</v>
      </c>
      <c r="AT140" s="224" t="s">
        <v>166</v>
      </c>
      <c r="AU140" s="224" t="s">
        <v>81</v>
      </c>
      <c r="AY140" s="17" t="s">
        <v>148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7" t="s">
        <v>81</v>
      </c>
      <c r="BK140" s="225">
        <f>ROUND(I140*H140,2)</f>
        <v>0</v>
      </c>
      <c r="BL140" s="17" t="s">
        <v>158</v>
      </c>
      <c r="BM140" s="224" t="s">
        <v>1338</v>
      </c>
    </row>
    <row r="141" s="2" customFormat="1">
      <c r="A141" s="38"/>
      <c r="B141" s="39"/>
      <c r="C141" s="40"/>
      <c r="D141" s="226" t="s">
        <v>160</v>
      </c>
      <c r="E141" s="40"/>
      <c r="F141" s="227" t="s">
        <v>1339</v>
      </c>
      <c r="G141" s="40"/>
      <c r="H141" s="40"/>
      <c r="I141" s="228"/>
      <c r="J141" s="40"/>
      <c r="K141" s="40"/>
      <c r="L141" s="44"/>
      <c r="M141" s="229"/>
      <c r="N141" s="230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160</v>
      </c>
      <c r="AU141" s="17" t="s">
        <v>81</v>
      </c>
    </row>
    <row r="142" s="2" customFormat="1" ht="21.75" customHeight="1">
      <c r="A142" s="38"/>
      <c r="B142" s="39"/>
      <c r="C142" s="231" t="s">
        <v>339</v>
      </c>
      <c r="D142" s="231" t="s">
        <v>166</v>
      </c>
      <c r="E142" s="232" t="s">
        <v>1340</v>
      </c>
      <c r="F142" s="233" t="s">
        <v>1341</v>
      </c>
      <c r="G142" s="234" t="s">
        <v>1159</v>
      </c>
      <c r="H142" s="235">
        <v>2</v>
      </c>
      <c r="I142" s="236"/>
      <c r="J142" s="237">
        <f>ROUND(I142*H142,2)</f>
        <v>0</v>
      </c>
      <c r="K142" s="233" t="s">
        <v>19</v>
      </c>
      <c r="L142" s="44"/>
      <c r="M142" s="238" t="s">
        <v>19</v>
      </c>
      <c r="N142" s="239" t="s">
        <v>44</v>
      </c>
      <c r="O142" s="84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4" t="s">
        <v>158</v>
      </c>
      <c r="AT142" s="224" t="s">
        <v>166</v>
      </c>
      <c r="AU142" s="224" t="s">
        <v>81</v>
      </c>
      <c r="AY142" s="17" t="s">
        <v>148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7" t="s">
        <v>81</v>
      </c>
      <c r="BK142" s="225">
        <f>ROUND(I142*H142,2)</f>
        <v>0</v>
      </c>
      <c r="BL142" s="17" t="s">
        <v>158</v>
      </c>
      <c r="BM142" s="224" t="s">
        <v>1342</v>
      </c>
    </row>
    <row r="143" s="2" customFormat="1">
      <c r="A143" s="38"/>
      <c r="B143" s="39"/>
      <c r="C143" s="40"/>
      <c r="D143" s="226" t="s">
        <v>160</v>
      </c>
      <c r="E143" s="40"/>
      <c r="F143" s="227" t="s">
        <v>1341</v>
      </c>
      <c r="G143" s="40"/>
      <c r="H143" s="40"/>
      <c r="I143" s="228"/>
      <c r="J143" s="40"/>
      <c r="K143" s="40"/>
      <c r="L143" s="44"/>
      <c r="M143" s="229"/>
      <c r="N143" s="230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160</v>
      </c>
      <c r="AU143" s="17" t="s">
        <v>81</v>
      </c>
    </row>
    <row r="144" s="2" customFormat="1" ht="16.5" customHeight="1">
      <c r="A144" s="38"/>
      <c r="B144" s="39"/>
      <c r="C144" s="231" t="s">
        <v>344</v>
      </c>
      <c r="D144" s="231" t="s">
        <v>166</v>
      </c>
      <c r="E144" s="232" t="s">
        <v>1343</v>
      </c>
      <c r="F144" s="233" t="s">
        <v>1284</v>
      </c>
      <c r="G144" s="234" t="s">
        <v>182</v>
      </c>
      <c r="H144" s="235">
        <v>1.5</v>
      </c>
      <c r="I144" s="236"/>
      <c r="J144" s="237">
        <f>ROUND(I144*H144,2)</f>
        <v>0</v>
      </c>
      <c r="K144" s="233" t="s">
        <v>19</v>
      </c>
      <c r="L144" s="44"/>
      <c r="M144" s="238" t="s">
        <v>19</v>
      </c>
      <c r="N144" s="239" t="s">
        <v>44</v>
      </c>
      <c r="O144" s="84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4" t="s">
        <v>158</v>
      </c>
      <c r="AT144" s="224" t="s">
        <v>166</v>
      </c>
      <c r="AU144" s="224" t="s">
        <v>81</v>
      </c>
      <c r="AY144" s="17" t="s">
        <v>148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7" t="s">
        <v>81</v>
      </c>
      <c r="BK144" s="225">
        <f>ROUND(I144*H144,2)</f>
        <v>0</v>
      </c>
      <c r="BL144" s="17" t="s">
        <v>158</v>
      </c>
      <c r="BM144" s="224" t="s">
        <v>1344</v>
      </c>
    </row>
    <row r="145" s="2" customFormat="1">
      <c r="A145" s="38"/>
      <c r="B145" s="39"/>
      <c r="C145" s="40"/>
      <c r="D145" s="226" t="s">
        <v>160</v>
      </c>
      <c r="E145" s="40"/>
      <c r="F145" s="227" t="s">
        <v>1284</v>
      </c>
      <c r="G145" s="40"/>
      <c r="H145" s="40"/>
      <c r="I145" s="228"/>
      <c r="J145" s="40"/>
      <c r="K145" s="40"/>
      <c r="L145" s="44"/>
      <c r="M145" s="229"/>
      <c r="N145" s="230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160</v>
      </c>
      <c r="AU145" s="17" t="s">
        <v>81</v>
      </c>
    </row>
    <row r="146" s="2" customFormat="1" ht="16.5" customHeight="1">
      <c r="A146" s="38"/>
      <c r="B146" s="39"/>
      <c r="C146" s="231" t="s">
        <v>237</v>
      </c>
      <c r="D146" s="231" t="s">
        <v>166</v>
      </c>
      <c r="E146" s="232" t="s">
        <v>1289</v>
      </c>
      <c r="F146" s="233" t="s">
        <v>1290</v>
      </c>
      <c r="G146" s="234" t="s">
        <v>1291</v>
      </c>
      <c r="H146" s="235">
        <v>15</v>
      </c>
      <c r="I146" s="236"/>
      <c r="J146" s="237">
        <f>ROUND(I146*H146,2)</f>
        <v>0</v>
      </c>
      <c r="K146" s="233" t="s">
        <v>19</v>
      </c>
      <c r="L146" s="44"/>
      <c r="M146" s="238" t="s">
        <v>19</v>
      </c>
      <c r="N146" s="239" t="s">
        <v>44</v>
      </c>
      <c r="O146" s="84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4" t="s">
        <v>158</v>
      </c>
      <c r="AT146" s="224" t="s">
        <v>166</v>
      </c>
      <c r="AU146" s="224" t="s">
        <v>81</v>
      </c>
      <c r="AY146" s="17" t="s">
        <v>148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7" t="s">
        <v>81</v>
      </c>
      <c r="BK146" s="225">
        <f>ROUND(I146*H146,2)</f>
        <v>0</v>
      </c>
      <c r="BL146" s="17" t="s">
        <v>158</v>
      </c>
      <c r="BM146" s="224" t="s">
        <v>1345</v>
      </c>
    </row>
    <row r="147" s="2" customFormat="1">
      <c r="A147" s="38"/>
      <c r="B147" s="39"/>
      <c r="C147" s="40"/>
      <c r="D147" s="226" t="s">
        <v>160</v>
      </c>
      <c r="E147" s="40"/>
      <c r="F147" s="227" t="s">
        <v>1290</v>
      </c>
      <c r="G147" s="40"/>
      <c r="H147" s="40"/>
      <c r="I147" s="228"/>
      <c r="J147" s="40"/>
      <c r="K147" s="40"/>
      <c r="L147" s="44"/>
      <c r="M147" s="229"/>
      <c r="N147" s="230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160</v>
      </c>
      <c r="AU147" s="17" t="s">
        <v>81</v>
      </c>
    </row>
    <row r="148" s="2" customFormat="1">
      <c r="A148" s="38"/>
      <c r="B148" s="39"/>
      <c r="C148" s="40"/>
      <c r="D148" s="226" t="s">
        <v>302</v>
      </c>
      <c r="E148" s="40"/>
      <c r="F148" s="253" t="s">
        <v>1346</v>
      </c>
      <c r="G148" s="40"/>
      <c r="H148" s="40"/>
      <c r="I148" s="228"/>
      <c r="J148" s="40"/>
      <c r="K148" s="40"/>
      <c r="L148" s="44"/>
      <c r="M148" s="229"/>
      <c r="N148" s="230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302</v>
      </c>
      <c r="AU148" s="17" t="s">
        <v>81</v>
      </c>
    </row>
    <row r="149" s="2" customFormat="1" ht="16.5" customHeight="1">
      <c r="A149" s="38"/>
      <c r="B149" s="39"/>
      <c r="C149" s="231" t="s">
        <v>351</v>
      </c>
      <c r="D149" s="231" t="s">
        <v>166</v>
      </c>
      <c r="E149" s="232" t="s">
        <v>1347</v>
      </c>
      <c r="F149" s="233" t="s">
        <v>1348</v>
      </c>
      <c r="G149" s="234" t="s">
        <v>1291</v>
      </c>
      <c r="H149" s="235">
        <v>1</v>
      </c>
      <c r="I149" s="236"/>
      <c r="J149" s="237">
        <f>ROUND(I149*H149,2)</f>
        <v>0</v>
      </c>
      <c r="K149" s="233" t="s">
        <v>19</v>
      </c>
      <c r="L149" s="44"/>
      <c r="M149" s="238" t="s">
        <v>19</v>
      </c>
      <c r="N149" s="239" t="s">
        <v>44</v>
      </c>
      <c r="O149" s="84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4" t="s">
        <v>158</v>
      </c>
      <c r="AT149" s="224" t="s">
        <v>166</v>
      </c>
      <c r="AU149" s="224" t="s">
        <v>81</v>
      </c>
      <c r="AY149" s="17" t="s">
        <v>148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7" t="s">
        <v>81</v>
      </c>
      <c r="BK149" s="225">
        <f>ROUND(I149*H149,2)</f>
        <v>0</v>
      </c>
      <c r="BL149" s="17" t="s">
        <v>158</v>
      </c>
      <c r="BM149" s="224" t="s">
        <v>1349</v>
      </c>
    </row>
    <row r="150" s="2" customFormat="1">
      <c r="A150" s="38"/>
      <c r="B150" s="39"/>
      <c r="C150" s="40"/>
      <c r="D150" s="226" t="s">
        <v>160</v>
      </c>
      <c r="E150" s="40"/>
      <c r="F150" s="227" t="s">
        <v>1348</v>
      </c>
      <c r="G150" s="40"/>
      <c r="H150" s="40"/>
      <c r="I150" s="228"/>
      <c r="J150" s="40"/>
      <c r="K150" s="40"/>
      <c r="L150" s="44"/>
      <c r="M150" s="229"/>
      <c r="N150" s="230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160</v>
      </c>
      <c r="AU150" s="17" t="s">
        <v>81</v>
      </c>
    </row>
    <row r="151" s="2" customFormat="1">
      <c r="A151" s="38"/>
      <c r="B151" s="39"/>
      <c r="C151" s="40"/>
      <c r="D151" s="226" t="s">
        <v>302</v>
      </c>
      <c r="E151" s="40"/>
      <c r="F151" s="253" t="s">
        <v>1346</v>
      </c>
      <c r="G151" s="40"/>
      <c r="H151" s="40"/>
      <c r="I151" s="228"/>
      <c r="J151" s="40"/>
      <c r="K151" s="40"/>
      <c r="L151" s="44"/>
      <c r="M151" s="229"/>
      <c r="N151" s="230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302</v>
      </c>
      <c r="AU151" s="17" t="s">
        <v>81</v>
      </c>
    </row>
    <row r="152" s="2" customFormat="1" ht="16.5" customHeight="1">
      <c r="A152" s="38"/>
      <c r="B152" s="39"/>
      <c r="C152" s="231" t="s">
        <v>300</v>
      </c>
      <c r="D152" s="231" t="s">
        <v>166</v>
      </c>
      <c r="E152" s="232" t="s">
        <v>1303</v>
      </c>
      <c r="F152" s="233" t="s">
        <v>1304</v>
      </c>
      <c r="G152" s="234" t="s">
        <v>1291</v>
      </c>
      <c r="H152" s="235">
        <v>4.7999999999999998</v>
      </c>
      <c r="I152" s="236"/>
      <c r="J152" s="237">
        <f>ROUND(I152*H152,2)</f>
        <v>0</v>
      </c>
      <c r="K152" s="233" t="s">
        <v>19</v>
      </c>
      <c r="L152" s="44"/>
      <c r="M152" s="238" t="s">
        <v>19</v>
      </c>
      <c r="N152" s="239" t="s">
        <v>44</v>
      </c>
      <c r="O152" s="84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4" t="s">
        <v>158</v>
      </c>
      <c r="AT152" s="224" t="s">
        <v>166</v>
      </c>
      <c r="AU152" s="224" t="s">
        <v>81</v>
      </c>
      <c r="AY152" s="17" t="s">
        <v>148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7" t="s">
        <v>81</v>
      </c>
      <c r="BK152" s="225">
        <f>ROUND(I152*H152,2)</f>
        <v>0</v>
      </c>
      <c r="BL152" s="17" t="s">
        <v>158</v>
      </c>
      <c r="BM152" s="224" t="s">
        <v>1350</v>
      </c>
    </row>
    <row r="153" s="2" customFormat="1">
      <c r="A153" s="38"/>
      <c r="B153" s="39"/>
      <c r="C153" s="40"/>
      <c r="D153" s="226" t="s">
        <v>160</v>
      </c>
      <c r="E153" s="40"/>
      <c r="F153" s="227" t="s">
        <v>1304</v>
      </c>
      <c r="G153" s="40"/>
      <c r="H153" s="40"/>
      <c r="I153" s="228"/>
      <c r="J153" s="40"/>
      <c r="K153" s="40"/>
      <c r="L153" s="44"/>
      <c r="M153" s="229"/>
      <c r="N153" s="230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160</v>
      </c>
      <c r="AU153" s="17" t="s">
        <v>81</v>
      </c>
    </row>
    <row r="154" s="2" customFormat="1" ht="16.5" customHeight="1">
      <c r="A154" s="38"/>
      <c r="B154" s="39"/>
      <c r="C154" s="231" t="s">
        <v>360</v>
      </c>
      <c r="D154" s="231" t="s">
        <v>166</v>
      </c>
      <c r="E154" s="232" t="s">
        <v>1327</v>
      </c>
      <c r="F154" s="233" t="s">
        <v>1328</v>
      </c>
      <c r="G154" s="234" t="s">
        <v>454</v>
      </c>
      <c r="H154" s="235">
        <v>30</v>
      </c>
      <c r="I154" s="236"/>
      <c r="J154" s="237">
        <f>ROUND(I154*H154,2)</f>
        <v>0</v>
      </c>
      <c r="K154" s="233" t="s">
        <v>19</v>
      </c>
      <c r="L154" s="44"/>
      <c r="M154" s="238" t="s">
        <v>19</v>
      </c>
      <c r="N154" s="239" t="s">
        <v>44</v>
      </c>
      <c r="O154" s="84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4" t="s">
        <v>158</v>
      </c>
      <c r="AT154" s="224" t="s">
        <v>166</v>
      </c>
      <c r="AU154" s="224" t="s">
        <v>81</v>
      </c>
      <c r="AY154" s="17" t="s">
        <v>148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7" t="s">
        <v>81</v>
      </c>
      <c r="BK154" s="225">
        <f>ROUND(I154*H154,2)</f>
        <v>0</v>
      </c>
      <c r="BL154" s="17" t="s">
        <v>158</v>
      </c>
      <c r="BM154" s="224" t="s">
        <v>1351</v>
      </c>
    </row>
    <row r="155" s="2" customFormat="1">
      <c r="A155" s="38"/>
      <c r="B155" s="39"/>
      <c r="C155" s="40"/>
      <c r="D155" s="226" t="s">
        <v>160</v>
      </c>
      <c r="E155" s="40"/>
      <c r="F155" s="227" t="s">
        <v>1328</v>
      </c>
      <c r="G155" s="40"/>
      <c r="H155" s="40"/>
      <c r="I155" s="228"/>
      <c r="J155" s="40"/>
      <c r="K155" s="40"/>
      <c r="L155" s="44"/>
      <c r="M155" s="229"/>
      <c r="N155" s="230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160</v>
      </c>
      <c r="AU155" s="17" t="s">
        <v>81</v>
      </c>
    </row>
    <row r="156" s="2" customFormat="1" ht="16.5" customHeight="1">
      <c r="A156" s="38"/>
      <c r="B156" s="39"/>
      <c r="C156" s="231" t="s">
        <v>366</v>
      </c>
      <c r="D156" s="231" t="s">
        <v>166</v>
      </c>
      <c r="E156" s="232" t="s">
        <v>1330</v>
      </c>
      <c r="F156" s="233" t="s">
        <v>1331</v>
      </c>
      <c r="G156" s="234" t="s">
        <v>1159</v>
      </c>
      <c r="H156" s="235">
        <v>1</v>
      </c>
      <c r="I156" s="236"/>
      <c r="J156" s="237">
        <f>ROUND(I156*H156,2)</f>
        <v>0</v>
      </c>
      <c r="K156" s="233" t="s">
        <v>19</v>
      </c>
      <c r="L156" s="44"/>
      <c r="M156" s="238" t="s">
        <v>19</v>
      </c>
      <c r="N156" s="239" t="s">
        <v>44</v>
      </c>
      <c r="O156" s="84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4" t="s">
        <v>158</v>
      </c>
      <c r="AT156" s="224" t="s">
        <v>166</v>
      </c>
      <c r="AU156" s="224" t="s">
        <v>81</v>
      </c>
      <c r="AY156" s="17" t="s">
        <v>148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7" t="s">
        <v>81</v>
      </c>
      <c r="BK156" s="225">
        <f>ROUND(I156*H156,2)</f>
        <v>0</v>
      </c>
      <c r="BL156" s="17" t="s">
        <v>158</v>
      </c>
      <c r="BM156" s="224" t="s">
        <v>1352</v>
      </c>
    </row>
    <row r="157" s="2" customFormat="1">
      <c r="A157" s="38"/>
      <c r="B157" s="39"/>
      <c r="C157" s="40"/>
      <c r="D157" s="226" t="s">
        <v>160</v>
      </c>
      <c r="E157" s="40"/>
      <c r="F157" s="227" t="s">
        <v>1331</v>
      </c>
      <c r="G157" s="40"/>
      <c r="H157" s="40"/>
      <c r="I157" s="228"/>
      <c r="J157" s="40"/>
      <c r="K157" s="40"/>
      <c r="L157" s="44"/>
      <c r="M157" s="229"/>
      <c r="N157" s="230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160</v>
      </c>
      <c r="AU157" s="17" t="s">
        <v>81</v>
      </c>
    </row>
    <row r="158" s="12" customFormat="1" ht="25.92" customHeight="1">
      <c r="A158" s="12"/>
      <c r="B158" s="196"/>
      <c r="C158" s="197"/>
      <c r="D158" s="198" t="s">
        <v>72</v>
      </c>
      <c r="E158" s="199" t="s">
        <v>1353</v>
      </c>
      <c r="F158" s="199" t="s">
        <v>1354</v>
      </c>
      <c r="G158" s="197"/>
      <c r="H158" s="197"/>
      <c r="I158" s="200"/>
      <c r="J158" s="201">
        <f>BK158</f>
        <v>0</v>
      </c>
      <c r="K158" s="197"/>
      <c r="L158" s="202"/>
      <c r="M158" s="203"/>
      <c r="N158" s="204"/>
      <c r="O158" s="204"/>
      <c r="P158" s="205">
        <f>SUM(P159:P200)</f>
        <v>0</v>
      </c>
      <c r="Q158" s="204"/>
      <c r="R158" s="205">
        <f>SUM(R159:R200)</f>
        <v>0</v>
      </c>
      <c r="S158" s="204"/>
      <c r="T158" s="206">
        <f>SUM(T159:T200)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7" t="s">
        <v>81</v>
      </c>
      <c r="AT158" s="208" t="s">
        <v>72</v>
      </c>
      <c r="AU158" s="208" t="s">
        <v>73</v>
      </c>
      <c r="AY158" s="207" t="s">
        <v>148</v>
      </c>
      <c r="BK158" s="209">
        <f>SUM(BK159:BK200)</f>
        <v>0</v>
      </c>
    </row>
    <row r="159" s="2" customFormat="1" ht="16.5" customHeight="1">
      <c r="A159" s="38"/>
      <c r="B159" s="39"/>
      <c r="C159" s="231" t="s">
        <v>372</v>
      </c>
      <c r="D159" s="231" t="s">
        <v>166</v>
      </c>
      <c r="E159" s="232" t="s">
        <v>1355</v>
      </c>
      <c r="F159" s="233" t="s">
        <v>1356</v>
      </c>
      <c r="G159" s="234" t="s">
        <v>182</v>
      </c>
      <c r="H159" s="235">
        <v>26</v>
      </c>
      <c r="I159" s="236"/>
      <c r="J159" s="237">
        <f>ROUND(I159*H159,2)</f>
        <v>0</v>
      </c>
      <c r="K159" s="233" t="s">
        <v>19</v>
      </c>
      <c r="L159" s="44"/>
      <c r="M159" s="238" t="s">
        <v>19</v>
      </c>
      <c r="N159" s="239" t="s">
        <v>44</v>
      </c>
      <c r="O159" s="84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4" t="s">
        <v>158</v>
      </c>
      <c r="AT159" s="224" t="s">
        <v>166</v>
      </c>
      <c r="AU159" s="224" t="s">
        <v>81</v>
      </c>
      <c r="AY159" s="17" t="s">
        <v>148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7" t="s">
        <v>81</v>
      </c>
      <c r="BK159" s="225">
        <f>ROUND(I159*H159,2)</f>
        <v>0</v>
      </c>
      <c r="BL159" s="17" t="s">
        <v>158</v>
      </c>
      <c r="BM159" s="224" t="s">
        <v>1357</v>
      </c>
    </row>
    <row r="160" s="2" customFormat="1">
      <c r="A160" s="38"/>
      <c r="B160" s="39"/>
      <c r="C160" s="40"/>
      <c r="D160" s="226" t="s">
        <v>160</v>
      </c>
      <c r="E160" s="40"/>
      <c r="F160" s="227" t="s">
        <v>1356</v>
      </c>
      <c r="G160" s="40"/>
      <c r="H160" s="40"/>
      <c r="I160" s="228"/>
      <c r="J160" s="40"/>
      <c r="K160" s="40"/>
      <c r="L160" s="44"/>
      <c r="M160" s="229"/>
      <c r="N160" s="230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160</v>
      </c>
      <c r="AU160" s="17" t="s">
        <v>81</v>
      </c>
    </row>
    <row r="161" s="2" customFormat="1" ht="16.5" customHeight="1">
      <c r="A161" s="38"/>
      <c r="B161" s="39"/>
      <c r="C161" s="231" t="s">
        <v>378</v>
      </c>
      <c r="D161" s="231" t="s">
        <v>166</v>
      </c>
      <c r="E161" s="232" t="s">
        <v>1358</v>
      </c>
      <c r="F161" s="233" t="s">
        <v>1359</v>
      </c>
      <c r="G161" s="234" t="s">
        <v>182</v>
      </c>
      <c r="H161" s="235">
        <v>28</v>
      </c>
      <c r="I161" s="236"/>
      <c r="J161" s="237">
        <f>ROUND(I161*H161,2)</f>
        <v>0</v>
      </c>
      <c r="K161" s="233" t="s">
        <v>19</v>
      </c>
      <c r="L161" s="44"/>
      <c r="M161" s="238" t="s">
        <v>19</v>
      </c>
      <c r="N161" s="239" t="s">
        <v>44</v>
      </c>
      <c r="O161" s="84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4" t="s">
        <v>158</v>
      </c>
      <c r="AT161" s="224" t="s">
        <v>166</v>
      </c>
      <c r="AU161" s="224" t="s">
        <v>81</v>
      </c>
      <c r="AY161" s="17" t="s">
        <v>148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7" t="s">
        <v>81</v>
      </c>
      <c r="BK161" s="225">
        <f>ROUND(I161*H161,2)</f>
        <v>0</v>
      </c>
      <c r="BL161" s="17" t="s">
        <v>158</v>
      </c>
      <c r="BM161" s="224" t="s">
        <v>1360</v>
      </c>
    </row>
    <row r="162" s="2" customFormat="1">
      <c r="A162" s="38"/>
      <c r="B162" s="39"/>
      <c r="C162" s="40"/>
      <c r="D162" s="226" t="s">
        <v>160</v>
      </c>
      <c r="E162" s="40"/>
      <c r="F162" s="227" t="s">
        <v>1359</v>
      </c>
      <c r="G162" s="40"/>
      <c r="H162" s="40"/>
      <c r="I162" s="228"/>
      <c r="J162" s="40"/>
      <c r="K162" s="40"/>
      <c r="L162" s="44"/>
      <c r="M162" s="229"/>
      <c r="N162" s="230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160</v>
      </c>
      <c r="AU162" s="17" t="s">
        <v>81</v>
      </c>
    </row>
    <row r="163" s="2" customFormat="1" ht="16.5" customHeight="1">
      <c r="A163" s="38"/>
      <c r="B163" s="39"/>
      <c r="C163" s="231" t="s">
        <v>384</v>
      </c>
      <c r="D163" s="231" t="s">
        <v>166</v>
      </c>
      <c r="E163" s="232" t="s">
        <v>1361</v>
      </c>
      <c r="F163" s="233" t="s">
        <v>1362</v>
      </c>
      <c r="G163" s="234" t="s">
        <v>260</v>
      </c>
      <c r="H163" s="235">
        <v>0.10000000000000001</v>
      </c>
      <c r="I163" s="236"/>
      <c r="J163" s="237">
        <f>ROUND(I163*H163,2)</f>
        <v>0</v>
      </c>
      <c r="K163" s="233" t="s">
        <v>19</v>
      </c>
      <c r="L163" s="44"/>
      <c r="M163" s="238" t="s">
        <v>19</v>
      </c>
      <c r="N163" s="239" t="s">
        <v>44</v>
      </c>
      <c r="O163" s="84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4" t="s">
        <v>158</v>
      </c>
      <c r="AT163" s="224" t="s">
        <v>166</v>
      </c>
      <c r="AU163" s="224" t="s">
        <v>81</v>
      </c>
      <c r="AY163" s="17" t="s">
        <v>148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7" t="s">
        <v>81</v>
      </c>
      <c r="BK163" s="225">
        <f>ROUND(I163*H163,2)</f>
        <v>0</v>
      </c>
      <c r="BL163" s="17" t="s">
        <v>158</v>
      </c>
      <c r="BM163" s="224" t="s">
        <v>1363</v>
      </c>
    </row>
    <row r="164" s="2" customFormat="1">
      <c r="A164" s="38"/>
      <c r="B164" s="39"/>
      <c r="C164" s="40"/>
      <c r="D164" s="226" t="s">
        <v>160</v>
      </c>
      <c r="E164" s="40"/>
      <c r="F164" s="227" t="s">
        <v>1362</v>
      </c>
      <c r="G164" s="40"/>
      <c r="H164" s="40"/>
      <c r="I164" s="228"/>
      <c r="J164" s="40"/>
      <c r="K164" s="40"/>
      <c r="L164" s="44"/>
      <c r="M164" s="229"/>
      <c r="N164" s="230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160</v>
      </c>
      <c r="AU164" s="17" t="s">
        <v>81</v>
      </c>
    </row>
    <row r="165" s="2" customFormat="1" ht="16.5" customHeight="1">
      <c r="A165" s="38"/>
      <c r="B165" s="39"/>
      <c r="C165" s="231" t="s">
        <v>390</v>
      </c>
      <c r="D165" s="231" t="s">
        <v>166</v>
      </c>
      <c r="E165" s="232" t="s">
        <v>1364</v>
      </c>
      <c r="F165" s="233" t="s">
        <v>1365</v>
      </c>
      <c r="G165" s="234" t="s">
        <v>260</v>
      </c>
      <c r="H165" s="235">
        <v>0.5</v>
      </c>
      <c r="I165" s="236"/>
      <c r="J165" s="237">
        <f>ROUND(I165*H165,2)</f>
        <v>0</v>
      </c>
      <c r="K165" s="233" t="s">
        <v>19</v>
      </c>
      <c r="L165" s="44"/>
      <c r="M165" s="238" t="s">
        <v>19</v>
      </c>
      <c r="N165" s="239" t="s">
        <v>44</v>
      </c>
      <c r="O165" s="84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4" t="s">
        <v>158</v>
      </c>
      <c r="AT165" s="224" t="s">
        <v>166</v>
      </c>
      <c r="AU165" s="224" t="s">
        <v>81</v>
      </c>
      <c r="AY165" s="17" t="s">
        <v>148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7" t="s">
        <v>81</v>
      </c>
      <c r="BK165" s="225">
        <f>ROUND(I165*H165,2)</f>
        <v>0</v>
      </c>
      <c r="BL165" s="17" t="s">
        <v>158</v>
      </c>
      <c r="BM165" s="224" t="s">
        <v>1366</v>
      </c>
    </row>
    <row r="166" s="2" customFormat="1">
      <c r="A166" s="38"/>
      <c r="B166" s="39"/>
      <c r="C166" s="40"/>
      <c r="D166" s="226" t="s">
        <v>160</v>
      </c>
      <c r="E166" s="40"/>
      <c r="F166" s="227" t="s">
        <v>1365</v>
      </c>
      <c r="G166" s="40"/>
      <c r="H166" s="40"/>
      <c r="I166" s="228"/>
      <c r="J166" s="40"/>
      <c r="K166" s="40"/>
      <c r="L166" s="44"/>
      <c r="M166" s="229"/>
      <c r="N166" s="230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160</v>
      </c>
      <c r="AU166" s="17" t="s">
        <v>81</v>
      </c>
    </row>
    <row r="167" s="2" customFormat="1" ht="16.5" customHeight="1">
      <c r="A167" s="38"/>
      <c r="B167" s="39"/>
      <c r="C167" s="231" t="s">
        <v>399</v>
      </c>
      <c r="D167" s="231" t="s">
        <v>166</v>
      </c>
      <c r="E167" s="232" t="s">
        <v>1367</v>
      </c>
      <c r="F167" s="233" t="s">
        <v>1368</v>
      </c>
      <c r="G167" s="234" t="s">
        <v>260</v>
      </c>
      <c r="H167" s="235">
        <v>0.5</v>
      </c>
      <c r="I167" s="236"/>
      <c r="J167" s="237">
        <f>ROUND(I167*H167,2)</f>
        <v>0</v>
      </c>
      <c r="K167" s="233" t="s">
        <v>19</v>
      </c>
      <c r="L167" s="44"/>
      <c r="M167" s="238" t="s">
        <v>19</v>
      </c>
      <c r="N167" s="239" t="s">
        <v>44</v>
      </c>
      <c r="O167" s="84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4" t="s">
        <v>158</v>
      </c>
      <c r="AT167" s="224" t="s">
        <v>166</v>
      </c>
      <c r="AU167" s="224" t="s">
        <v>81</v>
      </c>
      <c r="AY167" s="17" t="s">
        <v>148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7" t="s">
        <v>81</v>
      </c>
      <c r="BK167" s="225">
        <f>ROUND(I167*H167,2)</f>
        <v>0</v>
      </c>
      <c r="BL167" s="17" t="s">
        <v>158</v>
      </c>
      <c r="BM167" s="224" t="s">
        <v>1369</v>
      </c>
    </row>
    <row r="168" s="2" customFormat="1">
      <c r="A168" s="38"/>
      <c r="B168" s="39"/>
      <c r="C168" s="40"/>
      <c r="D168" s="226" t="s">
        <v>160</v>
      </c>
      <c r="E168" s="40"/>
      <c r="F168" s="227" t="s">
        <v>1368</v>
      </c>
      <c r="G168" s="40"/>
      <c r="H168" s="40"/>
      <c r="I168" s="228"/>
      <c r="J168" s="40"/>
      <c r="K168" s="40"/>
      <c r="L168" s="44"/>
      <c r="M168" s="229"/>
      <c r="N168" s="230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160</v>
      </c>
      <c r="AU168" s="17" t="s">
        <v>81</v>
      </c>
    </row>
    <row r="169" s="2" customFormat="1" ht="16.5" customHeight="1">
      <c r="A169" s="38"/>
      <c r="B169" s="39"/>
      <c r="C169" s="231" t="s">
        <v>404</v>
      </c>
      <c r="D169" s="231" t="s">
        <v>166</v>
      </c>
      <c r="E169" s="232" t="s">
        <v>1370</v>
      </c>
      <c r="F169" s="233" t="s">
        <v>1371</v>
      </c>
      <c r="G169" s="234" t="s">
        <v>260</v>
      </c>
      <c r="H169" s="235">
        <v>0.5</v>
      </c>
      <c r="I169" s="236"/>
      <c r="J169" s="237">
        <f>ROUND(I169*H169,2)</f>
        <v>0</v>
      </c>
      <c r="K169" s="233" t="s">
        <v>19</v>
      </c>
      <c r="L169" s="44"/>
      <c r="M169" s="238" t="s">
        <v>19</v>
      </c>
      <c r="N169" s="239" t="s">
        <v>44</v>
      </c>
      <c r="O169" s="84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4" t="s">
        <v>158</v>
      </c>
      <c r="AT169" s="224" t="s">
        <v>166</v>
      </c>
      <c r="AU169" s="224" t="s">
        <v>81</v>
      </c>
      <c r="AY169" s="17" t="s">
        <v>148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7" t="s">
        <v>81</v>
      </c>
      <c r="BK169" s="225">
        <f>ROUND(I169*H169,2)</f>
        <v>0</v>
      </c>
      <c r="BL169" s="17" t="s">
        <v>158</v>
      </c>
      <c r="BM169" s="224" t="s">
        <v>1372</v>
      </c>
    </row>
    <row r="170" s="2" customFormat="1">
      <c r="A170" s="38"/>
      <c r="B170" s="39"/>
      <c r="C170" s="40"/>
      <c r="D170" s="226" t="s">
        <v>160</v>
      </c>
      <c r="E170" s="40"/>
      <c r="F170" s="227" t="s">
        <v>1371</v>
      </c>
      <c r="G170" s="40"/>
      <c r="H170" s="40"/>
      <c r="I170" s="228"/>
      <c r="J170" s="40"/>
      <c r="K170" s="40"/>
      <c r="L170" s="44"/>
      <c r="M170" s="229"/>
      <c r="N170" s="230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160</v>
      </c>
      <c r="AU170" s="17" t="s">
        <v>81</v>
      </c>
    </row>
    <row r="171" s="2" customFormat="1" ht="16.5" customHeight="1">
      <c r="A171" s="38"/>
      <c r="B171" s="39"/>
      <c r="C171" s="231" t="s">
        <v>410</v>
      </c>
      <c r="D171" s="231" t="s">
        <v>166</v>
      </c>
      <c r="E171" s="232" t="s">
        <v>1373</v>
      </c>
      <c r="F171" s="233" t="s">
        <v>1374</v>
      </c>
      <c r="G171" s="234" t="s">
        <v>182</v>
      </c>
      <c r="H171" s="235">
        <v>200</v>
      </c>
      <c r="I171" s="236"/>
      <c r="J171" s="237">
        <f>ROUND(I171*H171,2)</f>
        <v>0</v>
      </c>
      <c r="K171" s="233" t="s">
        <v>19</v>
      </c>
      <c r="L171" s="44"/>
      <c r="M171" s="238" t="s">
        <v>19</v>
      </c>
      <c r="N171" s="239" t="s">
        <v>44</v>
      </c>
      <c r="O171" s="84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4" t="s">
        <v>158</v>
      </c>
      <c r="AT171" s="224" t="s">
        <v>166</v>
      </c>
      <c r="AU171" s="224" t="s">
        <v>81</v>
      </c>
      <c r="AY171" s="17" t="s">
        <v>148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7" t="s">
        <v>81</v>
      </c>
      <c r="BK171" s="225">
        <f>ROUND(I171*H171,2)</f>
        <v>0</v>
      </c>
      <c r="BL171" s="17" t="s">
        <v>158</v>
      </c>
      <c r="BM171" s="224" t="s">
        <v>1375</v>
      </c>
    </row>
    <row r="172" s="2" customFormat="1">
      <c r="A172" s="38"/>
      <c r="B172" s="39"/>
      <c r="C172" s="40"/>
      <c r="D172" s="226" t="s">
        <v>160</v>
      </c>
      <c r="E172" s="40"/>
      <c r="F172" s="227" t="s">
        <v>1374</v>
      </c>
      <c r="G172" s="40"/>
      <c r="H172" s="40"/>
      <c r="I172" s="228"/>
      <c r="J172" s="40"/>
      <c r="K172" s="40"/>
      <c r="L172" s="44"/>
      <c r="M172" s="229"/>
      <c r="N172" s="230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160</v>
      </c>
      <c r="AU172" s="17" t="s">
        <v>81</v>
      </c>
    </row>
    <row r="173" s="2" customFormat="1" ht="16.5" customHeight="1">
      <c r="A173" s="38"/>
      <c r="B173" s="39"/>
      <c r="C173" s="231" t="s">
        <v>416</v>
      </c>
      <c r="D173" s="231" t="s">
        <v>166</v>
      </c>
      <c r="E173" s="232" t="s">
        <v>1376</v>
      </c>
      <c r="F173" s="233" t="s">
        <v>1377</v>
      </c>
      <c r="G173" s="234" t="s">
        <v>182</v>
      </c>
      <c r="H173" s="235">
        <v>200</v>
      </c>
      <c r="I173" s="236"/>
      <c r="J173" s="237">
        <f>ROUND(I173*H173,2)</f>
        <v>0</v>
      </c>
      <c r="K173" s="233" t="s">
        <v>19</v>
      </c>
      <c r="L173" s="44"/>
      <c r="M173" s="238" t="s">
        <v>19</v>
      </c>
      <c r="N173" s="239" t="s">
        <v>44</v>
      </c>
      <c r="O173" s="84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4" t="s">
        <v>158</v>
      </c>
      <c r="AT173" s="224" t="s">
        <v>166</v>
      </c>
      <c r="AU173" s="224" t="s">
        <v>81</v>
      </c>
      <c r="AY173" s="17" t="s">
        <v>148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7" t="s">
        <v>81</v>
      </c>
      <c r="BK173" s="225">
        <f>ROUND(I173*H173,2)</f>
        <v>0</v>
      </c>
      <c r="BL173" s="17" t="s">
        <v>158</v>
      </c>
      <c r="BM173" s="224" t="s">
        <v>1378</v>
      </c>
    </row>
    <row r="174" s="2" customFormat="1">
      <c r="A174" s="38"/>
      <c r="B174" s="39"/>
      <c r="C174" s="40"/>
      <c r="D174" s="226" t="s">
        <v>160</v>
      </c>
      <c r="E174" s="40"/>
      <c r="F174" s="227" t="s">
        <v>1377</v>
      </c>
      <c r="G174" s="40"/>
      <c r="H174" s="40"/>
      <c r="I174" s="228"/>
      <c r="J174" s="40"/>
      <c r="K174" s="40"/>
      <c r="L174" s="44"/>
      <c r="M174" s="229"/>
      <c r="N174" s="230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160</v>
      </c>
      <c r="AU174" s="17" t="s">
        <v>81</v>
      </c>
    </row>
    <row r="175" s="2" customFormat="1" ht="16.5" customHeight="1">
      <c r="A175" s="38"/>
      <c r="B175" s="39"/>
      <c r="C175" s="231" t="s">
        <v>420</v>
      </c>
      <c r="D175" s="231" t="s">
        <v>166</v>
      </c>
      <c r="E175" s="232" t="s">
        <v>1379</v>
      </c>
      <c r="F175" s="233" t="s">
        <v>1380</v>
      </c>
      <c r="G175" s="234" t="s">
        <v>1155</v>
      </c>
      <c r="H175" s="235">
        <v>1</v>
      </c>
      <c r="I175" s="236"/>
      <c r="J175" s="237">
        <f>ROUND(I175*H175,2)</f>
        <v>0</v>
      </c>
      <c r="K175" s="233" t="s">
        <v>19</v>
      </c>
      <c r="L175" s="44"/>
      <c r="M175" s="238" t="s">
        <v>19</v>
      </c>
      <c r="N175" s="239" t="s">
        <v>44</v>
      </c>
      <c r="O175" s="84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4" t="s">
        <v>158</v>
      </c>
      <c r="AT175" s="224" t="s">
        <v>166</v>
      </c>
      <c r="AU175" s="224" t="s">
        <v>81</v>
      </c>
      <c r="AY175" s="17" t="s">
        <v>148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7" t="s">
        <v>81</v>
      </c>
      <c r="BK175" s="225">
        <f>ROUND(I175*H175,2)</f>
        <v>0</v>
      </c>
      <c r="BL175" s="17" t="s">
        <v>158</v>
      </c>
      <c r="BM175" s="224" t="s">
        <v>1381</v>
      </c>
    </row>
    <row r="176" s="2" customFormat="1">
      <c r="A176" s="38"/>
      <c r="B176" s="39"/>
      <c r="C176" s="40"/>
      <c r="D176" s="226" t="s">
        <v>160</v>
      </c>
      <c r="E176" s="40"/>
      <c r="F176" s="227" t="s">
        <v>1380</v>
      </c>
      <c r="G176" s="40"/>
      <c r="H176" s="40"/>
      <c r="I176" s="228"/>
      <c r="J176" s="40"/>
      <c r="K176" s="40"/>
      <c r="L176" s="44"/>
      <c r="M176" s="229"/>
      <c r="N176" s="230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160</v>
      </c>
      <c r="AU176" s="17" t="s">
        <v>81</v>
      </c>
    </row>
    <row r="177" s="2" customFormat="1" ht="16.5" customHeight="1">
      <c r="A177" s="38"/>
      <c r="B177" s="39"/>
      <c r="C177" s="231" t="s">
        <v>426</v>
      </c>
      <c r="D177" s="231" t="s">
        <v>166</v>
      </c>
      <c r="E177" s="232" t="s">
        <v>1382</v>
      </c>
      <c r="F177" s="233" t="s">
        <v>1383</v>
      </c>
      <c r="G177" s="234" t="s">
        <v>1155</v>
      </c>
      <c r="H177" s="235">
        <v>1</v>
      </c>
      <c r="I177" s="236"/>
      <c r="J177" s="237">
        <f>ROUND(I177*H177,2)</f>
        <v>0</v>
      </c>
      <c r="K177" s="233" t="s">
        <v>19</v>
      </c>
      <c r="L177" s="44"/>
      <c r="M177" s="238" t="s">
        <v>19</v>
      </c>
      <c r="N177" s="239" t="s">
        <v>44</v>
      </c>
      <c r="O177" s="84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4" t="s">
        <v>158</v>
      </c>
      <c r="AT177" s="224" t="s">
        <v>166</v>
      </c>
      <c r="AU177" s="224" t="s">
        <v>81</v>
      </c>
      <c r="AY177" s="17" t="s">
        <v>148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7" t="s">
        <v>81</v>
      </c>
      <c r="BK177" s="225">
        <f>ROUND(I177*H177,2)</f>
        <v>0</v>
      </c>
      <c r="BL177" s="17" t="s">
        <v>158</v>
      </c>
      <c r="BM177" s="224" t="s">
        <v>1384</v>
      </c>
    </row>
    <row r="178" s="2" customFormat="1">
      <c r="A178" s="38"/>
      <c r="B178" s="39"/>
      <c r="C178" s="40"/>
      <c r="D178" s="226" t="s">
        <v>160</v>
      </c>
      <c r="E178" s="40"/>
      <c r="F178" s="227" t="s">
        <v>1383</v>
      </c>
      <c r="G178" s="40"/>
      <c r="H178" s="40"/>
      <c r="I178" s="228"/>
      <c r="J178" s="40"/>
      <c r="K178" s="40"/>
      <c r="L178" s="44"/>
      <c r="M178" s="229"/>
      <c r="N178" s="230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160</v>
      </c>
      <c r="AU178" s="17" t="s">
        <v>81</v>
      </c>
    </row>
    <row r="179" s="2" customFormat="1" ht="16.5" customHeight="1">
      <c r="A179" s="38"/>
      <c r="B179" s="39"/>
      <c r="C179" s="231" t="s">
        <v>430</v>
      </c>
      <c r="D179" s="231" t="s">
        <v>166</v>
      </c>
      <c r="E179" s="232" t="s">
        <v>1385</v>
      </c>
      <c r="F179" s="233" t="s">
        <v>1386</v>
      </c>
      <c r="G179" s="234" t="s">
        <v>1155</v>
      </c>
      <c r="H179" s="235">
        <v>1</v>
      </c>
      <c r="I179" s="236"/>
      <c r="J179" s="237">
        <f>ROUND(I179*H179,2)</f>
        <v>0</v>
      </c>
      <c r="K179" s="233" t="s">
        <v>19</v>
      </c>
      <c r="L179" s="44"/>
      <c r="M179" s="238" t="s">
        <v>19</v>
      </c>
      <c r="N179" s="239" t="s">
        <v>44</v>
      </c>
      <c r="O179" s="84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4" t="s">
        <v>158</v>
      </c>
      <c r="AT179" s="224" t="s">
        <v>166</v>
      </c>
      <c r="AU179" s="224" t="s">
        <v>81</v>
      </c>
      <c r="AY179" s="17" t="s">
        <v>148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7" t="s">
        <v>81</v>
      </c>
      <c r="BK179" s="225">
        <f>ROUND(I179*H179,2)</f>
        <v>0</v>
      </c>
      <c r="BL179" s="17" t="s">
        <v>158</v>
      </c>
      <c r="BM179" s="224" t="s">
        <v>1387</v>
      </c>
    </row>
    <row r="180" s="2" customFormat="1">
      <c r="A180" s="38"/>
      <c r="B180" s="39"/>
      <c r="C180" s="40"/>
      <c r="D180" s="226" t="s">
        <v>160</v>
      </c>
      <c r="E180" s="40"/>
      <c r="F180" s="227" t="s">
        <v>1386</v>
      </c>
      <c r="G180" s="40"/>
      <c r="H180" s="40"/>
      <c r="I180" s="228"/>
      <c r="J180" s="40"/>
      <c r="K180" s="40"/>
      <c r="L180" s="44"/>
      <c r="M180" s="229"/>
      <c r="N180" s="230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160</v>
      </c>
      <c r="AU180" s="17" t="s">
        <v>81</v>
      </c>
    </row>
    <row r="181" s="2" customFormat="1" ht="16.5" customHeight="1">
      <c r="A181" s="38"/>
      <c r="B181" s="39"/>
      <c r="C181" s="231" t="s">
        <v>435</v>
      </c>
      <c r="D181" s="231" t="s">
        <v>166</v>
      </c>
      <c r="E181" s="232" t="s">
        <v>1388</v>
      </c>
      <c r="F181" s="233" t="s">
        <v>1389</v>
      </c>
      <c r="G181" s="234" t="s">
        <v>1155</v>
      </c>
      <c r="H181" s="235">
        <v>1</v>
      </c>
      <c r="I181" s="236"/>
      <c r="J181" s="237">
        <f>ROUND(I181*H181,2)</f>
        <v>0</v>
      </c>
      <c r="K181" s="233" t="s">
        <v>19</v>
      </c>
      <c r="L181" s="44"/>
      <c r="M181" s="238" t="s">
        <v>19</v>
      </c>
      <c r="N181" s="239" t="s">
        <v>44</v>
      </c>
      <c r="O181" s="84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4" t="s">
        <v>158</v>
      </c>
      <c r="AT181" s="224" t="s">
        <v>166</v>
      </c>
      <c r="AU181" s="224" t="s">
        <v>81</v>
      </c>
      <c r="AY181" s="17" t="s">
        <v>148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7" t="s">
        <v>81</v>
      </c>
      <c r="BK181" s="225">
        <f>ROUND(I181*H181,2)</f>
        <v>0</v>
      </c>
      <c r="BL181" s="17" t="s">
        <v>158</v>
      </c>
      <c r="BM181" s="224" t="s">
        <v>1390</v>
      </c>
    </row>
    <row r="182" s="2" customFormat="1">
      <c r="A182" s="38"/>
      <c r="B182" s="39"/>
      <c r="C182" s="40"/>
      <c r="D182" s="226" t="s">
        <v>160</v>
      </c>
      <c r="E182" s="40"/>
      <c r="F182" s="227" t="s">
        <v>1389</v>
      </c>
      <c r="G182" s="40"/>
      <c r="H182" s="40"/>
      <c r="I182" s="228"/>
      <c r="J182" s="40"/>
      <c r="K182" s="40"/>
      <c r="L182" s="44"/>
      <c r="M182" s="229"/>
      <c r="N182" s="230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160</v>
      </c>
      <c r="AU182" s="17" t="s">
        <v>81</v>
      </c>
    </row>
    <row r="183" s="2" customFormat="1" ht="16.5" customHeight="1">
      <c r="A183" s="38"/>
      <c r="B183" s="39"/>
      <c r="C183" s="231" t="s">
        <v>440</v>
      </c>
      <c r="D183" s="231" t="s">
        <v>166</v>
      </c>
      <c r="E183" s="232" t="s">
        <v>1391</v>
      </c>
      <c r="F183" s="233" t="s">
        <v>1392</v>
      </c>
      <c r="G183" s="234" t="s">
        <v>1155</v>
      </c>
      <c r="H183" s="235">
        <v>1</v>
      </c>
      <c r="I183" s="236"/>
      <c r="J183" s="237">
        <f>ROUND(I183*H183,2)</f>
        <v>0</v>
      </c>
      <c r="K183" s="233" t="s">
        <v>19</v>
      </c>
      <c r="L183" s="44"/>
      <c r="M183" s="238" t="s">
        <v>19</v>
      </c>
      <c r="N183" s="239" t="s">
        <v>44</v>
      </c>
      <c r="O183" s="84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4" t="s">
        <v>158</v>
      </c>
      <c r="AT183" s="224" t="s">
        <v>166</v>
      </c>
      <c r="AU183" s="224" t="s">
        <v>81</v>
      </c>
      <c r="AY183" s="17" t="s">
        <v>148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7" t="s">
        <v>81</v>
      </c>
      <c r="BK183" s="225">
        <f>ROUND(I183*H183,2)</f>
        <v>0</v>
      </c>
      <c r="BL183" s="17" t="s">
        <v>158</v>
      </c>
      <c r="BM183" s="224" t="s">
        <v>1393</v>
      </c>
    </row>
    <row r="184" s="2" customFormat="1">
      <c r="A184" s="38"/>
      <c r="B184" s="39"/>
      <c r="C184" s="40"/>
      <c r="D184" s="226" t="s">
        <v>160</v>
      </c>
      <c r="E184" s="40"/>
      <c r="F184" s="227" t="s">
        <v>1392</v>
      </c>
      <c r="G184" s="40"/>
      <c r="H184" s="40"/>
      <c r="I184" s="228"/>
      <c r="J184" s="40"/>
      <c r="K184" s="40"/>
      <c r="L184" s="44"/>
      <c r="M184" s="229"/>
      <c r="N184" s="230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160</v>
      </c>
      <c r="AU184" s="17" t="s">
        <v>81</v>
      </c>
    </row>
    <row r="185" s="2" customFormat="1" ht="16.5" customHeight="1">
      <c r="A185" s="38"/>
      <c r="B185" s="39"/>
      <c r="C185" s="231" t="s">
        <v>445</v>
      </c>
      <c r="D185" s="231" t="s">
        <v>166</v>
      </c>
      <c r="E185" s="232" t="s">
        <v>1394</v>
      </c>
      <c r="F185" s="233" t="s">
        <v>1395</v>
      </c>
      <c r="G185" s="234" t="s">
        <v>1155</v>
      </c>
      <c r="H185" s="235">
        <v>1</v>
      </c>
      <c r="I185" s="236"/>
      <c r="J185" s="237">
        <f>ROUND(I185*H185,2)</f>
        <v>0</v>
      </c>
      <c r="K185" s="233" t="s">
        <v>19</v>
      </c>
      <c r="L185" s="44"/>
      <c r="M185" s="238" t="s">
        <v>19</v>
      </c>
      <c r="N185" s="239" t="s">
        <v>44</v>
      </c>
      <c r="O185" s="84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4" t="s">
        <v>158</v>
      </c>
      <c r="AT185" s="224" t="s">
        <v>166</v>
      </c>
      <c r="AU185" s="224" t="s">
        <v>81</v>
      </c>
      <c r="AY185" s="17" t="s">
        <v>148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7" t="s">
        <v>81</v>
      </c>
      <c r="BK185" s="225">
        <f>ROUND(I185*H185,2)</f>
        <v>0</v>
      </c>
      <c r="BL185" s="17" t="s">
        <v>158</v>
      </c>
      <c r="BM185" s="224" t="s">
        <v>1396</v>
      </c>
    </row>
    <row r="186" s="2" customFormat="1">
      <c r="A186" s="38"/>
      <c r="B186" s="39"/>
      <c r="C186" s="40"/>
      <c r="D186" s="226" t="s">
        <v>160</v>
      </c>
      <c r="E186" s="40"/>
      <c r="F186" s="227" t="s">
        <v>1395</v>
      </c>
      <c r="G186" s="40"/>
      <c r="H186" s="40"/>
      <c r="I186" s="228"/>
      <c r="J186" s="40"/>
      <c r="K186" s="40"/>
      <c r="L186" s="44"/>
      <c r="M186" s="229"/>
      <c r="N186" s="230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160</v>
      </c>
      <c r="AU186" s="17" t="s">
        <v>81</v>
      </c>
    </row>
    <row r="187" s="2" customFormat="1" ht="16.5" customHeight="1">
      <c r="A187" s="38"/>
      <c r="B187" s="39"/>
      <c r="C187" s="231" t="s">
        <v>451</v>
      </c>
      <c r="D187" s="231" t="s">
        <v>166</v>
      </c>
      <c r="E187" s="232" t="s">
        <v>1397</v>
      </c>
      <c r="F187" s="233" t="s">
        <v>1398</v>
      </c>
      <c r="G187" s="234" t="s">
        <v>1155</v>
      </c>
      <c r="H187" s="235">
        <v>1</v>
      </c>
      <c r="I187" s="236"/>
      <c r="J187" s="237">
        <f>ROUND(I187*H187,2)</f>
        <v>0</v>
      </c>
      <c r="K187" s="233" t="s">
        <v>19</v>
      </c>
      <c r="L187" s="44"/>
      <c r="M187" s="238" t="s">
        <v>19</v>
      </c>
      <c r="N187" s="239" t="s">
        <v>44</v>
      </c>
      <c r="O187" s="84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4" t="s">
        <v>158</v>
      </c>
      <c r="AT187" s="224" t="s">
        <v>166</v>
      </c>
      <c r="AU187" s="224" t="s">
        <v>81</v>
      </c>
      <c r="AY187" s="17" t="s">
        <v>148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7" t="s">
        <v>81</v>
      </c>
      <c r="BK187" s="225">
        <f>ROUND(I187*H187,2)</f>
        <v>0</v>
      </c>
      <c r="BL187" s="17" t="s">
        <v>158</v>
      </c>
      <c r="BM187" s="224" t="s">
        <v>1399</v>
      </c>
    </row>
    <row r="188" s="2" customFormat="1">
      <c r="A188" s="38"/>
      <c r="B188" s="39"/>
      <c r="C188" s="40"/>
      <c r="D188" s="226" t="s">
        <v>160</v>
      </c>
      <c r="E188" s="40"/>
      <c r="F188" s="227" t="s">
        <v>1398</v>
      </c>
      <c r="G188" s="40"/>
      <c r="H188" s="40"/>
      <c r="I188" s="228"/>
      <c r="J188" s="40"/>
      <c r="K188" s="40"/>
      <c r="L188" s="44"/>
      <c r="M188" s="229"/>
      <c r="N188" s="230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160</v>
      </c>
      <c r="AU188" s="17" t="s">
        <v>81</v>
      </c>
    </row>
    <row r="189" s="2" customFormat="1" ht="16.5" customHeight="1">
      <c r="A189" s="38"/>
      <c r="B189" s="39"/>
      <c r="C189" s="231" t="s">
        <v>456</v>
      </c>
      <c r="D189" s="231" t="s">
        <v>166</v>
      </c>
      <c r="E189" s="232" t="s">
        <v>1400</v>
      </c>
      <c r="F189" s="233" t="s">
        <v>1401</v>
      </c>
      <c r="G189" s="234" t="s">
        <v>1155</v>
      </c>
      <c r="H189" s="235">
        <v>1</v>
      </c>
      <c r="I189" s="236"/>
      <c r="J189" s="237">
        <f>ROUND(I189*H189,2)</f>
        <v>0</v>
      </c>
      <c r="K189" s="233" t="s">
        <v>19</v>
      </c>
      <c r="L189" s="44"/>
      <c r="M189" s="238" t="s">
        <v>19</v>
      </c>
      <c r="N189" s="239" t="s">
        <v>44</v>
      </c>
      <c r="O189" s="84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4" t="s">
        <v>158</v>
      </c>
      <c r="AT189" s="224" t="s">
        <v>166</v>
      </c>
      <c r="AU189" s="224" t="s">
        <v>81</v>
      </c>
      <c r="AY189" s="17" t="s">
        <v>148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7" t="s">
        <v>81</v>
      </c>
      <c r="BK189" s="225">
        <f>ROUND(I189*H189,2)</f>
        <v>0</v>
      </c>
      <c r="BL189" s="17" t="s">
        <v>158</v>
      </c>
      <c r="BM189" s="224" t="s">
        <v>1402</v>
      </c>
    </row>
    <row r="190" s="2" customFormat="1">
      <c r="A190" s="38"/>
      <c r="B190" s="39"/>
      <c r="C190" s="40"/>
      <c r="D190" s="226" t="s">
        <v>160</v>
      </c>
      <c r="E190" s="40"/>
      <c r="F190" s="227" t="s">
        <v>1401</v>
      </c>
      <c r="G190" s="40"/>
      <c r="H190" s="40"/>
      <c r="I190" s="228"/>
      <c r="J190" s="40"/>
      <c r="K190" s="40"/>
      <c r="L190" s="44"/>
      <c r="M190" s="229"/>
      <c r="N190" s="230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160</v>
      </c>
      <c r="AU190" s="17" t="s">
        <v>81</v>
      </c>
    </row>
    <row r="191" s="2" customFormat="1" ht="16.5" customHeight="1">
      <c r="A191" s="38"/>
      <c r="B191" s="39"/>
      <c r="C191" s="231" t="s">
        <v>460</v>
      </c>
      <c r="D191" s="231" t="s">
        <v>166</v>
      </c>
      <c r="E191" s="232" t="s">
        <v>1403</v>
      </c>
      <c r="F191" s="233" t="s">
        <v>1404</v>
      </c>
      <c r="G191" s="234" t="s">
        <v>1155</v>
      </c>
      <c r="H191" s="235">
        <v>1</v>
      </c>
      <c r="I191" s="236"/>
      <c r="J191" s="237">
        <f>ROUND(I191*H191,2)</f>
        <v>0</v>
      </c>
      <c r="K191" s="233" t="s">
        <v>19</v>
      </c>
      <c r="L191" s="44"/>
      <c r="M191" s="238" t="s">
        <v>19</v>
      </c>
      <c r="N191" s="239" t="s">
        <v>44</v>
      </c>
      <c r="O191" s="84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4" t="s">
        <v>158</v>
      </c>
      <c r="AT191" s="224" t="s">
        <v>166</v>
      </c>
      <c r="AU191" s="224" t="s">
        <v>81</v>
      </c>
      <c r="AY191" s="17" t="s">
        <v>148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7" t="s">
        <v>81</v>
      </c>
      <c r="BK191" s="225">
        <f>ROUND(I191*H191,2)</f>
        <v>0</v>
      </c>
      <c r="BL191" s="17" t="s">
        <v>158</v>
      </c>
      <c r="BM191" s="224" t="s">
        <v>1405</v>
      </c>
    </row>
    <row r="192" s="2" customFormat="1">
      <c r="A192" s="38"/>
      <c r="B192" s="39"/>
      <c r="C192" s="40"/>
      <c r="D192" s="226" t="s">
        <v>160</v>
      </c>
      <c r="E192" s="40"/>
      <c r="F192" s="227" t="s">
        <v>1404</v>
      </c>
      <c r="G192" s="40"/>
      <c r="H192" s="40"/>
      <c r="I192" s="228"/>
      <c r="J192" s="40"/>
      <c r="K192" s="40"/>
      <c r="L192" s="44"/>
      <c r="M192" s="229"/>
      <c r="N192" s="230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160</v>
      </c>
      <c r="AU192" s="17" t="s">
        <v>81</v>
      </c>
    </row>
    <row r="193" s="2" customFormat="1" ht="16.5" customHeight="1">
      <c r="A193" s="38"/>
      <c r="B193" s="39"/>
      <c r="C193" s="231" t="s">
        <v>465</v>
      </c>
      <c r="D193" s="231" t="s">
        <v>166</v>
      </c>
      <c r="E193" s="232" t="s">
        <v>1406</v>
      </c>
      <c r="F193" s="233" t="s">
        <v>1407</v>
      </c>
      <c r="G193" s="234" t="s">
        <v>1155</v>
      </c>
      <c r="H193" s="235">
        <v>1</v>
      </c>
      <c r="I193" s="236"/>
      <c r="J193" s="237">
        <f>ROUND(I193*H193,2)</f>
        <v>0</v>
      </c>
      <c r="K193" s="233" t="s">
        <v>19</v>
      </c>
      <c r="L193" s="44"/>
      <c r="M193" s="238" t="s">
        <v>19</v>
      </c>
      <c r="N193" s="239" t="s">
        <v>44</v>
      </c>
      <c r="O193" s="84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4" t="s">
        <v>158</v>
      </c>
      <c r="AT193" s="224" t="s">
        <v>166</v>
      </c>
      <c r="AU193" s="224" t="s">
        <v>81</v>
      </c>
      <c r="AY193" s="17" t="s">
        <v>148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7" t="s">
        <v>81</v>
      </c>
      <c r="BK193" s="225">
        <f>ROUND(I193*H193,2)</f>
        <v>0</v>
      </c>
      <c r="BL193" s="17" t="s">
        <v>158</v>
      </c>
      <c r="BM193" s="224" t="s">
        <v>1408</v>
      </c>
    </row>
    <row r="194" s="2" customFormat="1">
      <c r="A194" s="38"/>
      <c r="B194" s="39"/>
      <c r="C194" s="40"/>
      <c r="D194" s="226" t="s">
        <v>160</v>
      </c>
      <c r="E194" s="40"/>
      <c r="F194" s="227" t="s">
        <v>1407</v>
      </c>
      <c r="G194" s="40"/>
      <c r="H194" s="40"/>
      <c r="I194" s="228"/>
      <c r="J194" s="40"/>
      <c r="K194" s="40"/>
      <c r="L194" s="44"/>
      <c r="M194" s="229"/>
      <c r="N194" s="230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160</v>
      </c>
      <c r="AU194" s="17" t="s">
        <v>81</v>
      </c>
    </row>
    <row r="195" s="2" customFormat="1" ht="24.15" customHeight="1">
      <c r="A195" s="38"/>
      <c r="B195" s="39"/>
      <c r="C195" s="231" t="s">
        <v>473</v>
      </c>
      <c r="D195" s="231" t="s">
        <v>166</v>
      </c>
      <c r="E195" s="232" t="s">
        <v>1409</v>
      </c>
      <c r="F195" s="233" t="s">
        <v>1410</v>
      </c>
      <c r="G195" s="234" t="s">
        <v>1155</v>
      </c>
      <c r="H195" s="235">
        <v>1</v>
      </c>
      <c r="I195" s="236"/>
      <c r="J195" s="237">
        <f>ROUND(I195*H195,2)</f>
        <v>0</v>
      </c>
      <c r="K195" s="233" t="s">
        <v>19</v>
      </c>
      <c r="L195" s="44"/>
      <c r="M195" s="238" t="s">
        <v>19</v>
      </c>
      <c r="N195" s="239" t="s">
        <v>44</v>
      </c>
      <c r="O195" s="84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4" t="s">
        <v>158</v>
      </c>
      <c r="AT195" s="224" t="s">
        <v>166</v>
      </c>
      <c r="AU195" s="224" t="s">
        <v>81</v>
      </c>
      <c r="AY195" s="17" t="s">
        <v>148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7" t="s">
        <v>81</v>
      </c>
      <c r="BK195" s="225">
        <f>ROUND(I195*H195,2)</f>
        <v>0</v>
      </c>
      <c r="BL195" s="17" t="s">
        <v>158</v>
      </c>
      <c r="BM195" s="224" t="s">
        <v>1411</v>
      </c>
    </row>
    <row r="196" s="2" customFormat="1">
      <c r="A196" s="38"/>
      <c r="B196" s="39"/>
      <c r="C196" s="40"/>
      <c r="D196" s="226" t="s">
        <v>160</v>
      </c>
      <c r="E196" s="40"/>
      <c r="F196" s="227" t="s">
        <v>1410</v>
      </c>
      <c r="G196" s="40"/>
      <c r="H196" s="40"/>
      <c r="I196" s="228"/>
      <c r="J196" s="40"/>
      <c r="K196" s="40"/>
      <c r="L196" s="44"/>
      <c r="M196" s="229"/>
      <c r="N196" s="230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160</v>
      </c>
      <c r="AU196" s="17" t="s">
        <v>81</v>
      </c>
    </row>
    <row r="197" s="2" customFormat="1" ht="16.5" customHeight="1">
      <c r="A197" s="38"/>
      <c r="B197" s="39"/>
      <c r="C197" s="231" t="s">
        <v>479</v>
      </c>
      <c r="D197" s="231" t="s">
        <v>166</v>
      </c>
      <c r="E197" s="232" t="s">
        <v>1412</v>
      </c>
      <c r="F197" s="233" t="s">
        <v>1413</v>
      </c>
      <c r="G197" s="234" t="s">
        <v>1155</v>
      </c>
      <c r="H197" s="235">
        <v>1</v>
      </c>
      <c r="I197" s="236"/>
      <c r="J197" s="237">
        <f>ROUND(I197*H197,2)</f>
        <v>0</v>
      </c>
      <c r="K197" s="233" t="s">
        <v>19</v>
      </c>
      <c r="L197" s="44"/>
      <c r="M197" s="238" t="s">
        <v>19</v>
      </c>
      <c r="N197" s="239" t="s">
        <v>44</v>
      </c>
      <c r="O197" s="84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4" t="s">
        <v>158</v>
      </c>
      <c r="AT197" s="224" t="s">
        <v>166</v>
      </c>
      <c r="AU197" s="224" t="s">
        <v>81</v>
      </c>
      <c r="AY197" s="17" t="s">
        <v>148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7" t="s">
        <v>81</v>
      </c>
      <c r="BK197" s="225">
        <f>ROUND(I197*H197,2)</f>
        <v>0</v>
      </c>
      <c r="BL197" s="17" t="s">
        <v>158</v>
      </c>
      <c r="BM197" s="224" t="s">
        <v>1414</v>
      </c>
    </row>
    <row r="198" s="2" customFormat="1">
      <c r="A198" s="38"/>
      <c r="B198" s="39"/>
      <c r="C198" s="40"/>
      <c r="D198" s="226" t="s">
        <v>160</v>
      </c>
      <c r="E198" s="40"/>
      <c r="F198" s="227" t="s">
        <v>1413</v>
      </c>
      <c r="G198" s="40"/>
      <c r="H198" s="40"/>
      <c r="I198" s="228"/>
      <c r="J198" s="40"/>
      <c r="K198" s="40"/>
      <c r="L198" s="44"/>
      <c r="M198" s="229"/>
      <c r="N198" s="230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160</v>
      </c>
      <c r="AU198" s="17" t="s">
        <v>81</v>
      </c>
    </row>
    <row r="199" s="2" customFormat="1" ht="16.5" customHeight="1">
      <c r="A199" s="38"/>
      <c r="B199" s="39"/>
      <c r="C199" s="231" t="s">
        <v>485</v>
      </c>
      <c r="D199" s="231" t="s">
        <v>166</v>
      </c>
      <c r="E199" s="232" t="s">
        <v>1415</v>
      </c>
      <c r="F199" s="233" t="s">
        <v>1416</v>
      </c>
      <c r="G199" s="234" t="s">
        <v>1155</v>
      </c>
      <c r="H199" s="235">
        <v>1</v>
      </c>
      <c r="I199" s="236"/>
      <c r="J199" s="237">
        <f>ROUND(I199*H199,2)</f>
        <v>0</v>
      </c>
      <c r="K199" s="233" t="s">
        <v>19</v>
      </c>
      <c r="L199" s="44"/>
      <c r="M199" s="238" t="s">
        <v>19</v>
      </c>
      <c r="N199" s="239" t="s">
        <v>44</v>
      </c>
      <c r="O199" s="84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4" t="s">
        <v>158</v>
      </c>
      <c r="AT199" s="224" t="s">
        <v>166</v>
      </c>
      <c r="AU199" s="224" t="s">
        <v>81</v>
      </c>
      <c r="AY199" s="17" t="s">
        <v>148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7" t="s">
        <v>81</v>
      </c>
      <c r="BK199" s="225">
        <f>ROUND(I199*H199,2)</f>
        <v>0</v>
      </c>
      <c r="BL199" s="17" t="s">
        <v>158</v>
      </c>
      <c r="BM199" s="224" t="s">
        <v>1417</v>
      </c>
    </row>
    <row r="200" s="2" customFormat="1">
      <c r="A200" s="38"/>
      <c r="B200" s="39"/>
      <c r="C200" s="40"/>
      <c r="D200" s="226" t="s">
        <v>160</v>
      </c>
      <c r="E200" s="40"/>
      <c r="F200" s="227" t="s">
        <v>1416</v>
      </c>
      <c r="G200" s="40"/>
      <c r="H200" s="40"/>
      <c r="I200" s="228"/>
      <c r="J200" s="40"/>
      <c r="K200" s="40"/>
      <c r="L200" s="44"/>
      <c r="M200" s="254"/>
      <c r="N200" s="255"/>
      <c r="O200" s="256"/>
      <c r="P200" s="256"/>
      <c r="Q200" s="256"/>
      <c r="R200" s="256"/>
      <c r="S200" s="256"/>
      <c r="T200" s="257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160</v>
      </c>
      <c r="AU200" s="17" t="s">
        <v>81</v>
      </c>
    </row>
    <row r="201" s="2" customFormat="1" ht="6.96" customHeight="1">
      <c r="A201" s="38"/>
      <c r="B201" s="59"/>
      <c r="C201" s="60"/>
      <c r="D201" s="60"/>
      <c r="E201" s="60"/>
      <c r="F201" s="60"/>
      <c r="G201" s="60"/>
      <c r="H201" s="60"/>
      <c r="I201" s="60"/>
      <c r="J201" s="60"/>
      <c r="K201" s="60"/>
      <c r="L201" s="44"/>
      <c r="M201" s="38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</row>
  </sheetData>
  <sheetProtection sheet="1" autoFilter="0" formatColumns="0" formatRows="0" objects="1" scenarios="1" spinCount="100000" saltValue="HAOxTTZwqatG7ZAubf69iB0lOPwGFD6VafRfhRq337g/fpfbD4MPn3cbffOlNfhZOXvekR364lfw/H9EX6Avnw==" hashValue="cIEYjkrHb/8cILIZUg2EMQ/FtKozPcvNi6u5aCC4wStReyzz1cVcBPuO5T8mBsxSm4mBr1i98akMKUgSSIPqSw==" algorithmName="SHA-512" password="CC35"/>
  <autoFilter ref="C81:K200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83</v>
      </c>
    </row>
    <row r="4" s="1" customFormat="1" ht="24.96" customHeight="1">
      <c r="B4" s="20"/>
      <c r="D4" s="140" t="s">
        <v>111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Rozšíření jednotky poanesteziologické péče na operačních sálech</v>
      </c>
      <c r="F7" s="142"/>
      <c r="G7" s="142"/>
      <c r="H7" s="142"/>
      <c r="L7" s="20"/>
    </row>
    <row r="8" s="1" customFormat="1" ht="12" customHeight="1">
      <c r="B8" s="20"/>
      <c r="D8" s="142" t="s">
        <v>112</v>
      </c>
      <c r="L8" s="20"/>
    </row>
    <row r="9" s="2" customFormat="1" ht="16.5" customHeight="1">
      <c r="A9" s="38"/>
      <c r="B9" s="44"/>
      <c r="C9" s="38"/>
      <c r="D9" s="38"/>
      <c r="E9" s="143" t="s">
        <v>1418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735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1419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12. 5. 2023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27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22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tr">
        <f>IF('Rekapitulace stavby'!AN16="","",'Rekapitulace stavby'!AN16)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2" t="s">
        <v>28</v>
      </c>
      <c r="J23" s="133" t="str">
        <f>IF('Rekapitulace stavby'!AN17="","",'Rekapitulace stavby'!AN17)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35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36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37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39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41</v>
      </c>
      <c r="G34" s="38"/>
      <c r="H34" s="38"/>
      <c r="I34" s="154" t="s">
        <v>40</v>
      </c>
      <c r="J34" s="154" t="s">
        <v>42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43</v>
      </c>
      <c r="E35" s="142" t="s">
        <v>44</v>
      </c>
      <c r="F35" s="156">
        <f>ROUND((SUM(BE85:BE167)),  2)</f>
        <v>0</v>
      </c>
      <c r="G35" s="38"/>
      <c r="H35" s="38"/>
      <c r="I35" s="157">
        <v>0.20999999999999999</v>
      </c>
      <c r="J35" s="156">
        <f>ROUND(((SUM(BE85:BE167))*I35),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45</v>
      </c>
      <c r="F36" s="156">
        <f>ROUND((SUM(BF85:BF167)),  2)</f>
        <v>0</v>
      </c>
      <c r="G36" s="38"/>
      <c r="H36" s="38"/>
      <c r="I36" s="157">
        <v>0.14999999999999999</v>
      </c>
      <c r="J36" s="156">
        <f>ROUND(((SUM(BF85:BF167))*I36),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56">
        <f>ROUND((SUM(BG85:BG167)),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47</v>
      </c>
      <c r="F38" s="156">
        <f>ROUND((SUM(BH85:BH167)),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48</v>
      </c>
      <c r="F39" s="156">
        <f>ROUND((SUM(BI85:BI167)),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114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Rozšíření jednotky poanesteziologické péče na operačních sálech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112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1418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735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05.1 - Elektromontáže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Nemocnice Havířov, p.o.</v>
      </c>
      <c r="G56" s="40"/>
      <c r="H56" s="40"/>
      <c r="I56" s="32" t="s">
        <v>23</v>
      </c>
      <c r="J56" s="72" t="str">
        <f>IF(J14="","",J14)</f>
        <v>12. 5. 2023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Nemocnice Havířov, p.o.</v>
      </c>
      <c r="G58" s="40"/>
      <c r="H58" s="40"/>
      <c r="I58" s="32" t="s">
        <v>31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Amun Pro s.r.o.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115</v>
      </c>
      <c r="D61" s="171"/>
      <c r="E61" s="171"/>
      <c r="F61" s="171"/>
      <c r="G61" s="171"/>
      <c r="H61" s="171"/>
      <c r="I61" s="171"/>
      <c r="J61" s="172" t="s">
        <v>116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71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117</v>
      </c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133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9" t="str">
        <f>E7</f>
        <v>Rozšíření jednotky poanesteziologické péče na operačních sálech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112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1418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735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05.1 - Elektromontáže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>Nemocnice Havířov, p.o.</v>
      </c>
      <c r="G79" s="40"/>
      <c r="H79" s="40"/>
      <c r="I79" s="32" t="s">
        <v>23</v>
      </c>
      <c r="J79" s="72" t="str">
        <f>IF(J14="","",J14)</f>
        <v>12. 5. 2023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25</v>
      </c>
      <c r="D81" s="40"/>
      <c r="E81" s="40"/>
      <c r="F81" s="27" t="str">
        <f>E17</f>
        <v>Nemocnice Havířov, p.o.</v>
      </c>
      <c r="G81" s="40"/>
      <c r="H81" s="40"/>
      <c r="I81" s="32" t="s">
        <v>31</v>
      </c>
      <c r="J81" s="36" t="str">
        <f>E23</f>
        <v xml:space="preserve"> 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29</v>
      </c>
      <c r="D82" s="40"/>
      <c r="E82" s="40"/>
      <c r="F82" s="27" t="str">
        <f>IF(E20="","",E20)</f>
        <v>Vyplň údaj</v>
      </c>
      <c r="G82" s="40"/>
      <c r="H82" s="40"/>
      <c r="I82" s="32" t="s">
        <v>34</v>
      </c>
      <c r="J82" s="36" t="str">
        <f>E26</f>
        <v>Amun Pro s.r.o.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85"/>
      <c r="B84" s="186"/>
      <c r="C84" s="187" t="s">
        <v>134</v>
      </c>
      <c r="D84" s="188" t="s">
        <v>58</v>
      </c>
      <c r="E84" s="188" t="s">
        <v>54</v>
      </c>
      <c r="F84" s="188" t="s">
        <v>55</v>
      </c>
      <c r="G84" s="188" t="s">
        <v>135</v>
      </c>
      <c r="H84" s="188" t="s">
        <v>136</v>
      </c>
      <c r="I84" s="188" t="s">
        <v>137</v>
      </c>
      <c r="J84" s="188" t="s">
        <v>116</v>
      </c>
      <c r="K84" s="189" t="s">
        <v>138</v>
      </c>
      <c r="L84" s="190"/>
      <c r="M84" s="92" t="s">
        <v>19</v>
      </c>
      <c r="N84" s="93" t="s">
        <v>43</v>
      </c>
      <c r="O84" s="93" t="s">
        <v>139</v>
      </c>
      <c r="P84" s="93" t="s">
        <v>140</v>
      </c>
      <c r="Q84" s="93" t="s">
        <v>141</v>
      </c>
      <c r="R84" s="93" t="s">
        <v>142</v>
      </c>
      <c r="S84" s="93" t="s">
        <v>143</v>
      </c>
      <c r="T84" s="94" t="s">
        <v>144</v>
      </c>
      <c r="U84" s="185"/>
      <c r="V84" s="185"/>
      <c r="W84" s="185"/>
      <c r="X84" s="185"/>
      <c r="Y84" s="185"/>
      <c r="Z84" s="185"/>
      <c r="AA84" s="185"/>
      <c r="AB84" s="185"/>
      <c r="AC84" s="185"/>
      <c r="AD84" s="185"/>
      <c r="AE84" s="185"/>
    </row>
    <row r="85" s="2" customFormat="1" ht="22.8" customHeight="1">
      <c r="A85" s="38"/>
      <c r="B85" s="39"/>
      <c r="C85" s="99" t="s">
        <v>145</v>
      </c>
      <c r="D85" s="40"/>
      <c r="E85" s="40"/>
      <c r="F85" s="40"/>
      <c r="G85" s="40"/>
      <c r="H85" s="40"/>
      <c r="I85" s="40"/>
      <c r="J85" s="191">
        <f>BK85</f>
        <v>0</v>
      </c>
      <c r="K85" s="40"/>
      <c r="L85" s="44"/>
      <c r="M85" s="95"/>
      <c r="N85" s="192"/>
      <c r="O85" s="96"/>
      <c r="P85" s="193">
        <f>SUM(P86:P167)</f>
        <v>0</v>
      </c>
      <c r="Q85" s="96"/>
      <c r="R85" s="193">
        <f>SUM(R86:R167)</f>
        <v>0</v>
      </c>
      <c r="S85" s="96"/>
      <c r="T85" s="194">
        <f>SUM(T86:T167)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72</v>
      </c>
      <c r="AU85" s="17" t="s">
        <v>117</v>
      </c>
      <c r="BK85" s="195">
        <f>SUM(BK86:BK167)</f>
        <v>0</v>
      </c>
    </row>
    <row r="86" s="2" customFormat="1" ht="16.5" customHeight="1">
      <c r="A86" s="38"/>
      <c r="B86" s="39"/>
      <c r="C86" s="231" t="s">
        <v>217</v>
      </c>
      <c r="D86" s="231" t="s">
        <v>166</v>
      </c>
      <c r="E86" s="232" t="s">
        <v>1420</v>
      </c>
      <c r="F86" s="233" t="s">
        <v>1421</v>
      </c>
      <c r="G86" s="234" t="s">
        <v>253</v>
      </c>
      <c r="H86" s="235">
        <v>49</v>
      </c>
      <c r="I86" s="236"/>
      <c r="J86" s="237">
        <f>ROUND(I86*H86,2)</f>
        <v>0</v>
      </c>
      <c r="K86" s="233" t="s">
        <v>19</v>
      </c>
      <c r="L86" s="44"/>
      <c r="M86" s="238" t="s">
        <v>19</v>
      </c>
      <c r="N86" s="239" t="s">
        <v>44</v>
      </c>
      <c r="O86" s="84"/>
      <c r="P86" s="222">
        <f>O86*H86</f>
        <v>0</v>
      </c>
      <c r="Q86" s="222">
        <v>0</v>
      </c>
      <c r="R86" s="222">
        <f>Q86*H86</f>
        <v>0</v>
      </c>
      <c r="S86" s="222">
        <v>0</v>
      </c>
      <c r="T86" s="223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4" t="s">
        <v>158</v>
      </c>
      <c r="AT86" s="224" t="s">
        <v>166</v>
      </c>
      <c r="AU86" s="224" t="s">
        <v>73</v>
      </c>
      <c r="AY86" s="17" t="s">
        <v>148</v>
      </c>
      <c r="BE86" s="225">
        <f>IF(N86="základní",J86,0)</f>
        <v>0</v>
      </c>
      <c r="BF86" s="225">
        <f>IF(N86="snížená",J86,0)</f>
        <v>0</v>
      </c>
      <c r="BG86" s="225">
        <f>IF(N86="zákl. přenesená",J86,0)</f>
        <v>0</v>
      </c>
      <c r="BH86" s="225">
        <f>IF(N86="sníž. přenesená",J86,0)</f>
        <v>0</v>
      </c>
      <c r="BI86" s="225">
        <f>IF(N86="nulová",J86,0)</f>
        <v>0</v>
      </c>
      <c r="BJ86" s="17" t="s">
        <v>81</v>
      </c>
      <c r="BK86" s="225">
        <f>ROUND(I86*H86,2)</f>
        <v>0</v>
      </c>
      <c r="BL86" s="17" t="s">
        <v>158</v>
      </c>
      <c r="BM86" s="224" t="s">
        <v>1422</v>
      </c>
    </row>
    <row r="87" s="2" customFormat="1">
      <c r="A87" s="38"/>
      <c r="B87" s="39"/>
      <c r="C87" s="40"/>
      <c r="D87" s="226" t="s">
        <v>160</v>
      </c>
      <c r="E87" s="40"/>
      <c r="F87" s="227" t="s">
        <v>1421</v>
      </c>
      <c r="G87" s="40"/>
      <c r="H87" s="40"/>
      <c r="I87" s="228"/>
      <c r="J87" s="40"/>
      <c r="K87" s="40"/>
      <c r="L87" s="44"/>
      <c r="M87" s="229"/>
      <c r="N87" s="230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160</v>
      </c>
      <c r="AU87" s="17" t="s">
        <v>73</v>
      </c>
    </row>
    <row r="88" s="2" customFormat="1" ht="16.5" customHeight="1">
      <c r="A88" s="38"/>
      <c r="B88" s="39"/>
      <c r="C88" s="231" t="s">
        <v>157</v>
      </c>
      <c r="D88" s="231" t="s">
        <v>166</v>
      </c>
      <c r="E88" s="232" t="s">
        <v>1423</v>
      </c>
      <c r="F88" s="233" t="s">
        <v>1424</v>
      </c>
      <c r="G88" s="234" t="s">
        <v>1159</v>
      </c>
      <c r="H88" s="235">
        <v>18</v>
      </c>
      <c r="I88" s="236"/>
      <c r="J88" s="237">
        <f>ROUND(I88*H88,2)</f>
        <v>0</v>
      </c>
      <c r="K88" s="233" t="s">
        <v>19</v>
      </c>
      <c r="L88" s="44"/>
      <c r="M88" s="238" t="s">
        <v>19</v>
      </c>
      <c r="N88" s="239" t="s">
        <v>44</v>
      </c>
      <c r="O88" s="84"/>
      <c r="P88" s="222">
        <f>O88*H88</f>
        <v>0</v>
      </c>
      <c r="Q88" s="222">
        <v>0</v>
      </c>
      <c r="R88" s="222">
        <f>Q88*H88</f>
        <v>0</v>
      </c>
      <c r="S88" s="222">
        <v>0</v>
      </c>
      <c r="T88" s="223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24" t="s">
        <v>158</v>
      </c>
      <c r="AT88" s="224" t="s">
        <v>166</v>
      </c>
      <c r="AU88" s="224" t="s">
        <v>73</v>
      </c>
      <c r="AY88" s="17" t="s">
        <v>148</v>
      </c>
      <c r="BE88" s="225">
        <f>IF(N88="základní",J88,0)</f>
        <v>0</v>
      </c>
      <c r="BF88" s="225">
        <f>IF(N88="snížená",J88,0)</f>
        <v>0</v>
      </c>
      <c r="BG88" s="225">
        <f>IF(N88="zákl. přenesená",J88,0)</f>
        <v>0</v>
      </c>
      <c r="BH88" s="225">
        <f>IF(N88="sníž. přenesená",J88,0)</f>
        <v>0</v>
      </c>
      <c r="BI88" s="225">
        <f>IF(N88="nulová",J88,0)</f>
        <v>0</v>
      </c>
      <c r="BJ88" s="17" t="s">
        <v>81</v>
      </c>
      <c r="BK88" s="225">
        <f>ROUND(I88*H88,2)</f>
        <v>0</v>
      </c>
      <c r="BL88" s="17" t="s">
        <v>158</v>
      </c>
      <c r="BM88" s="224" t="s">
        <v>1425</v>
      </c>
    </row>
    <row r="89" s="2" customFormat="1">
      <c r="A89" s="38"/>
      <c r="B89" s="39"/>
      <c r="C89" s="40"/>
      <c r="D89" s="226" t="s">
        <v>160</v>
      </c>
      <c r="E89" s="40"/>
      <c r="F89" s="227" t="s">
        <v>1424</v>
      </c>
      <c r="G89" s="40"/>
      <c r="H89" s="40"/>
      <c r="I89" s="228"/>
      <c r="J89" s="40"/>
      <c r="K89" s="40"/>
      <c r="L89" s="44"/>
      <c r="M89" s="229"/>
      <c r="N89" s="230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160</v>
      </c>
      <c r="AU89" s="17" t="s">
        <v>73</v>
      </c>
    </row>
    <row r="90" s="2" customFormat="1" ht="16.5" customHeight="1">
      <c r="A90" s="38"/>
      <c r="B90" s="39"/>
      <c r="C90" s="231" t="s">
        <v>225</v>
      </c>
      <c r="D90" s="231" t="s">
        <v>166</v>
      </c>
      <c r="E90" s="232" t="s">
        <v>1426</v>
      </c>
      <c r="F90" s="233" t="s">
        <v>1427</v>
      </c>
      <c r="G90" s="234" t="s">
        <v>1159</v>
      </c>
      <c r="H90" s="235">
        <v>62</v>
      </c>
      <c r="I90" s="236"/>
      <c r="J90" s="237">
        <f>ROUND(I90*H90,2)</f>
        <v>0</v>
      </c>
      <c r="K90" s="233" t="s">
        <v>19</v>
      </c>
      <c r="L90" s="44"/>
      <c r="M90" s="238" t="s">
        <v>19</v>
      </c>
      <c r="N90" s="239" t="s">
        <v>44</v>
      </c>
      <c r="O90" s="84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4" t="s">
        <v>158</v>
      </c>
      <c r="AT90" s="224" t="s">
        <v>166</v>
      </c>
      <c r="AU90" s="224" t="s">
        <v>73</v>
      </c>
      <c r="AY90" s="17" t="s">
        <v>148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7" t="s">
        <v>81</v>
      </c>
      <c r="BK90" s="225">
        <f>ROUND(I90*H90,2)</f>
        <v>0</v>
      </c>
      <c r="BL90" s="17" t="s">
        <v>158</v>
      </c>
      <c r="BM90" s="224" t="s">
        <v>1428</v>
      </c>
    </row>
    <row r="91" s="2" customFormat="1">
      <c r="A91" s="38"/>
      <c r="B91" s="39"/>
      <c r="C91" s="40"/>
      <c r="D91" s="226" t="s">
        <v>160</v>
      </c>
      <c r="E91" s="40"/>
      <c r="F91" s="227" t="s">
        <v>1427</v>
      </c>
      <c r="G91" s="40"/>
      <c r="H91" s="40"/>
      <c r="I91" s="228"/>
      <c r="J91" s="40"/>
      <c r="K91" s="40"/>
      <c r="L91" s="44"/>
      <c r="M91" s="229"/>
      <c r="N91" s="230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160</v>
      </c>
      <c r="AU91" s="17" t="s">
        <v>73</v>
      </c>
    </row>
    <row r="92" s="2" customFormat="1" ht="16.5" customHeight="1">
      <c r="A92" s="38"/>
      <c r="B92" s="39"/>
      <c r="C92" s="231" t="s">
        <v>232</v>
      </c>
      <c r="D92" s="231" t="s">
        <v>166</v>
      </c>
      <c r="E92" s="232" t="s">
        <v>1429</v>
      </c>
      <c r="F92" s="233" t="s">
        <v>1430</v>
      </c>
      <c r="G92" s="234" t="s">
        <v>1159</v>
      </c>
      <c r="H92" s="235">
        <v>7</v>
      </c>
      <c r="I92" s="236"/>
      <c r="J92" s="237">
        <f>ROUND(I92*H92,2)</f>
        <v>0</v>
      </c>
      <c r="K92" s="233" t="s">
        <v>19</v>
      </c>
      <c r="L92" s="44"/>
      <c r="M92" s="238" t="s">
        <v>19</v>
      </c>
      <c r="N92" s="239" t="s">
        <v>44</v>
      </c>
      <c r="O92" s="84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4" t="s">
        <v>158</v>
      </c>
      <c r="AT92" s="224" t="s">
        <v>166</v>
      </c>
      <c r="AU92" s="224" t="s">
        <v>73</v>
      </c>
      <c r="AY92" s="17" t="s">
        <v>148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7" t="s">
        <v>81</v>
      </c>
      <c r="BK92" s="225">
        <f>ROUND(I92*H92,2)</f>
        <v>0</v>
      </c>
      <c r="BL92" s="17" t="s">
        <v>158</v>
      </c>
      <c r="BM92" s="224" t="s">
        <v>1431</v>
      </c>
    </row>
    <row r="93" s="2" customFormat="1">
      <c r="A93" s="38"/>
      <c r="B93" s="39"/>
      <c r="C93" s="40"/>
      <c r="D93" s="226" t="s">
        <v>160</v>
      </c>
      <c r="E93" s="40"/>
      <c r="F93" s="227" t="s">
        <v>1430</v>
      </c>
      <c r="G93" s="40"/>
      <c r="H93" s="40"/>
      <c r="I93" s="228"/>
      <c r="J93" s="40"/>
      <c r="K93" s="40"/>
      <c r="L93" s="44"/>
      <c r="M93" s="229"/>
      <c r="N93" s="230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160</v>
      </c>
      <c r="AU93" s="17" t="s">
        <v>73</v>
      </c>
    </row>
    <row r="94" s="2" customFormat="1" ht="16.5" customHeight="1">
      <c r="A94" s="38"/>
      <c r="B94" s="39"/>
      <c r="C94" s="231" t="s">
        <v>238</v>
      </c>
      <c r="D94" s="231" t="s">
        <v>166</v>
      </c>
      <c r="E94" s="232" t="s">
        <v>1432</v>
      </c>
      <c r="F94" s="233" t="s">
        <v>1433</v>
      </c>
      <c r="G94" s="234" t="s">
        <v>1159</v>
      </c>
      <c r="H94" s="235">
        <v>36</v>
      </c>
      <c r="I94" s="236"/>
      <c r="J94" s="237">
        <f>ROUND(I94*H94,2)</f>
        <v>0</v>
      </c>
      <c r="K94" s="233" t="s">
        <v>19</v>
      </c>
      <c r="L94" s="44"/>
      <c r="M94" s="238" t="s">
        <v>19</v>
      </c>
      <c r="N94" s="239" t="s">
        <v>44</v>
      </c>
      <c r="O94" s="84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4" t="s">
        <v>158</v>
      </c>
      <c r="AT94" s="224" t="s">
        <v>166</v>
      </c>
      <c r="AU94" s="224" t="s">
        <v>73</v>
      </c>
      <c r="AY94" s="17" t="s">
        <v>148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7" t="s">
        <v>81</v>
      </c>
      <c r="BK94" s="225">
        <f>ROUND(I94*H94,2)</f>
        <v>0</v>
      </c>
      <c r="BL94" s="17" t="s">
        <v>158</v>
      </c>
      <c r="BM94" s="224" t="s">
        <v>1434</v>
      </c>
    </row>
    <row r="95" s="2" customFormat="1">
      <c r="A95" s="38"/>
      <c r="B95" s="39"/>
      <c r="C95" s="40"/>
      <c r="D95" s="226" t="s">
        <v>160</v>
      </c>
      <c r="E95" s="40"/>
      <c r="F95" s="227" t="s">
        <v>1433</v>
      </c>
      <c r="G95" s="40"/>
      <c r="H95" s="40"/>
      <c r="I95" s="228"/>
      <c r="J95" s="40"/>
      <c r="K95" s="40"/>
      <c r="L95" s="44"/>
      <c r="M95" s="229"/>
      <c r="N95" s="230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160</v>
      </c>
      <c r="AU95" s="17" t="s">
        <v>73</v>
      </c>
    </row>
    <row r="96" s="2" customFormat="1" ht="16.5" customHeight="1">
      <c r="A96" s="38"/>
      <c r="B96" s="39"/>
      <c r="C96" s="231" t="s">
        <v>243</v>
      </c>
      <c r="D96" s="231" t="s">
        <v>166</v>
      </c>
      <c r="E96" s="232" t="s">
        <v>1435</v>
      </c>
      <c r="F96" s="233" t="s">
        <v>1436</v>
      </c>
      <c r="G96" s="234" t="s">
        <v>1159</v>
      </c>
      <c r="H96" s="235">
        <v>11</v>
      </c>
      <c r="I96" s="236"/>
      <c r="J96" s="237">
        <f>ROUND(I96*H96,2)</f>
        <v>0</v>
      </c>
      <c r="K96" s="233" t="s">
        <v>19</v>
      </c>
      <c r="L96" s="44"/>
      <c r="M96" s="238" t="s">
        <v>19</v>
      </c>
      <c r="N96" s="239" t="s">
        <v>44</v>
      </c>
      <c r="O96" s="84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4" t="s">
        <v>158</v>
      </c>
      <c r="AT96" s="224" t="s">
        <v>166</v>
      </c>
      <c r="AU96" s="224" t="s">
        <v>73</v>
      </c>
      <c r="AY96" s="17" t="s">
        <v>148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7" t="s">
        <v>81</v>
      </c>
      <c r="BK96" s="225">
        <f>ROUND(I96*H96,2)</f>
        <v>0</v>
      </c>
      <c r="BL96" s="17" t="s">
        <v>158</v>
      </c>
      <c r="BM96" s="224" t="s">
        <v>1437</v>
      </c>
    </row>
    <row r="97" s="2" customFormat="1">
      <c r="A97" s="38"/>
      <c r="B97" s="39"/>
      <c r="C97" s="40"/>
      <c r="D97" s="226" t="s">
        <v>160</v>
      </c>
      <c r="E97" s="40"/>
      <c r="F97" s="227" t="s">
        <v>1436</v>
      </c>
      <c r="G97" s="40"/>
      <c r="H97" s="40"/>
      <c r="I97" s="228"/>
      <c r="J97" s="40"/>
      <c r="K97" s="40"/>
      <c r="L97" s="44"/>
      <c r="M97" s="229"/>
      <c r="N97" s="230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160</v>
      </c>
      <c r="AU97" s="17" t="s">
        <v>73</v>
      </c>
    </row>
    <row r="98" s="2" customFormat="1" ht="16.5" customHeight="1">
      <c r="A98" s="38"/>
      <c r="B98" s="39"/>
      <c r="C98" s="231" t="s">
        <v>250</v>
      </c>
      <c r="D98" s="231" t="s">
        <v>166</v>
      </c>
      <c r="E98" s="232" t="s">
        <v>1438</v>
      </c>
      <c r="F98" s="233" t="s">
        <v>1439</v>
      </c>
      <c r="G98" s="234" t="s">
        <v>1159</v>
      </c>
      <c r="H98" s="235">
        <v>30</v>
      </c>
      <c r="I98" s="236"/>
      <c r="J98" s="237">
        <f>ROUND(I98*H98,2)</f>
        <v>0</v>
      </c>
      <c r="K98" s="233" t="s">
        <v>19</v>
      </c>
      <c r="L98" s="44"/>
      <c r="M98" s="238" t="s">
        <v>19</v>
      </c>
      <c r="N98" s="239" t="s">
        <v>44</v>
      </c>
      <c r="O98" s="84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4" t="s">
        <v>158</v>
      </c>
      <c r="AT98" s="224" t="s">
        <v>166</v>
      </c>
      <c r="AU98" s="224" t="s">
        <v>73</v>
      </c>
      <c r="AY98" s="17" t="s">
        <v>148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7" t="s">
        <v>81</v>
      </c>
      <c r="BK98" s="225">
        <f>ROUND(I98*H98,2)</f>
        <v>0</v>
      </c>
      <c r="BL98" s="17" t="s">
        <v>158</v>
      </c>
      <c r="BM98" s="224" t="s">
        <v>1440</v>
      </c>
    </row>
    <row r="99" s="2" customFormat="1">
      <c r="A99" s="38"/>
      <c r="B99" s="39"/>
      <c r="C99" s="40"/>
      <c r="D99" s="226" t="s">
        <v>160</v>
      </c>
      <c r="E99" s="40"/>
      <c r="F99" s="227" t="s">
        <v>1439</v>
      </c>
      <c r="G99" s="40"/>
      <c r="H99" s="40"/>
      <c r="I99" s="228"/>
      <c r="J99" s="40"/>
      <c r="K99" s="40"/>
      <c r="L99" s="44"/>
      <c r="M99" s="229"/>
      <c r="N99" s="230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160</v>
      </c>
      <c r="AU99" s="17" t="s">
        <v>73</v>
      </c>
    </row>
    <row r="100" s="2" customFormat="1" ht="16.5" customHeight="1">
      <c r="A100" s="38"/>
      <c r="B100" s="39"/>
      <c r="C100" s="231" t="s">
        <v>802</v>
      </c>
      <c r="D100" s="231" t="s">
        <v>166</v>
      </c>
      <c r="E100" s="232" t="s">
        <v>1441</v>
      </c>
      <c r="F100" s="233" t="s">
        <v>1442</v>
      </c>
      <c r="G100" s="234" t="s">
        <v>1159</v>
      </c>
      <c r="H100" s="235">
        <v>2</v>
      </c>
      <c r="I100" s="236"/>
      <c r="J100" s="237">
        <f>ROUND(I100*H100,2)</f>
        <v>0</v>
      </c>
      <c r="K100" s="233" t="s">
        <v>19</v>
      </c>
      <c r="L100" s="44"/>
      <c r="M100" s="238" t="s">
        <v>19</v>
      </c>
      <c r="N100" s="239" t="s">
        <v>44</v>
      </c>
      <c r="O100" s="84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4" t="s">
        <v>158</v>
      </c>
      <c r="AT100" s="224" t="s">
        <v>166</v>
      </c>
      <c r="AU100" s="224" t="s">
        <v>73</v>
      </c>
      <c r="AY100" s="17" t="s">
        <v>148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7" t="s">
        <v>81</v>
      </c>
      <c r="BK100" s="225">
        <f>ROUND(I100*H100,2)</f>
        <v>0</v>
      </c>
      <c r="BL100" s="17" t="s">
        <v>158</v>
      </c>
      <c r="BM100" s="224" t="s">
        <v>1443</v>
      </c>
    </row>
    <row r="101" s="2" customFormat="1">
      <c r="A101" s="38"/>
      <c r="B101" s="39"/>
      <c r="C101" s="40"/>
      <c r="D101" s="226" t="s">
        <v>160</v>
      </c>
      <c r="E101" s="40"/>
      <c r="F101" s="227" t="s">
        <v>1442</v>
      </c>
      <c r="G101" s="40"/>
      <c r="H101" s="40"/>
      <c r="I101" s="228"/>
      <c r="J101" s="40"/>
      <c r="K101" s="40"/>
      <c r="L101" s="44"/>
      <c r="M101" s="229"/>
      <c r="N101" s="230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160</v>
      </c>
      <c r="AU101" s="17" t="s">
        <v>73</v>
      </c>
    </row>
    <row r="102" s="2" customFormat="1" ht="16.5" customHeight="1">
      <c r="A102" s="38"/>
      <c r="B102" s="39"/>
      <c r="C102" s="231" t="s">
        <v>8</v>
      </c>
      <c r="D102" s="231" t="s">
        <v>166</v>
      </c>
      <c r="E102" s="232" t="s">
        <v>1444</v>
      </c>
      <c r="F102" s="233" t="s">
        <v>1445</v>
      </c>
      <c r="G102" s="234" t="s">
        <v>1159</v>
      </c>
      <c r="H102" s="235">
        <v>2</v>
      </c>
      <c r="I102" s="236"/>
      <c r="J102" s="237">
        <f>ROUND(I102*H102,2)</f>
        <v>0</v>
      </c>
      <c r="K102" s="233" t="s">
        <v>19</v>
      </c>
      <c r="L102" s="44"/>
      <c r="M102" s="238" t="s">
        <v>19</v>
      </c>
      <c r="N102" s="239" t="s">
        <v>44</v>
      </c>
      <c r="O102" s="84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4" t="s">
        <v>158</v>
      </c>
      <c r="AT102" s="224" t="s">
        <v>166</v>
      </c>
      <c r="AU102" s="224" t="s">
        <v>73</v>
      </c>
      <c r="AY102" s="17" t="s">
        <v>148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7" t="s">
        <v>81</v>
      </c>
      <c r="BK102" s="225">
        <f>ROUND(I102*H102,2)</f>
        <v>0</v>
      </c>
      <c r="BL102" s="17" t="s">
        <v>158</v>
      </c>
      <c r="BM102" s="224" t="s">
        <v>1446</v>
      </c>
    </row>
    <row r="103" s="2" customFormat="1">
      <c r="A103" s="38"/>
      <c r="B103" s="39"/>
      <c r="C103" s="40"/>
      <c r="D103" s="226" t="s">
        <v>160</v>
      </c>
      <c r="E103" s="40"/>
      <c r="F103" s="227" t="s">
        <v>1445</v>
      </c>
      <c r="G103" s="40"/>
      <c r="H103" s="40"/>
      <c r="I103" s="228"/>
      <c r="J103" s="40"/>
      <c r="K103" s="40"/>
      <c r="L103" s="44"/>
      <c r="M103" s="229"/>
      <c r="N103" s="230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160</v>
      </c>
      <c r="AU103" s="17" t="s">
        <v>73</v>
      </c>
    </row>
    <row r="104" s="2" customFormat="1" ht="16.5" customHeight="1">
      <c r="A104" s="38"/>
      <c r="B104" s="39"/>
      <c r="C104" s="231" t="s">
        <v>81</v>
      </c>
      <c r="D104" s="231" t="s">
        <v>166</v>
      </c>
      <c r="E104" s="232" t="s">
        <v>1447</v>
      </c>
      <c r="F104" s="233" t="s">
        <v>1448</v>
      </c>
      <c r="G104" s="234" t="s">
        <v>19</v>
      </c>
      <c r="H104" s="235">
        <v>17</v>
      </c>
      <c r="I104" s="236"/>
      <c r="J104" s="237">
        <f>ROUND(I104*H104,2)</f>
        <v>0</v>
      </c>
      <c r="K104" s="233" t="s">
        <v>19</v>
      </c>
      <c r="L104" s="44"/>
      <c r="M104" s="238" t="s">
        <v>19</v>
      </c>
      <c r="N104" s="239" t="s">
        <v>44</v>
      </c>
      <c r="O104" s="84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4" t="s">
        <v>158</v>
      </c>
      <c r="AT104" s="224" t="s">
        <v>166</v>
      </c>
      <c r="AU104" s="224" t="s">
        <v>73</v>
      </c>
      <c r="AY104" s="17" t="s">
        <v>148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7" t="s">
        <v>81</v>
      </c>
      <c r="BK104" s="225">
        <f>ROUND(I104*H104,2)</f>
        <v>0</v>
      </c>
      <c r="BL104" s="17" t="s">
        <v>158</v>
      </c>
      <c r="BM104" s="224" t="s">
        <v>1449</v>
      </c>
    </row>
    <row r="105" s="2" customFormat="1">
      <c r="A105" s="38"/>
      <c r="B105" s="39"/>
      <c r="C105" s="40"/>
      <c r="D105" s="226" t="s">
        <v>160</v>
      </c>
      <c r="E105" s="40"/>
      <c r="F105" s="227" t="s">
        <v>1448</v>
      </c>
      <c r="G105" s="40"/>
      <c r="H105" s="40"/>
      <c r="I105" s="228"/>
      <c r="J105" s="40"/>
      <c r="K105" s="40"/>
      <c r="L105" s="44"/>
      <c r="M105" s="229"/>
      <c r="N105" s="230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160</v>
      </c>
      <c r="AU105" s="17" t="s">
        <v>73</v>
      </c>
    </row>
    <row r="106" s="2" customFormat="1" ht="16.5" customHeight="1">
      <c r="A106" s="38"/>
      <c r="B106" s="39"/>
      <c r="C106" s="231" t="s">
        <v>83</v>
      </c>
      <c r="D106" s="231" t="s">
        <v>166</v>
      </c>
      <c r="E106" s="232" t="s">
        <v>1450</v>
      </c>
      <c r="F106" s="233" t="s">
        <v>1451</v>
      </c>
      <c r="G106" s="234" t="s">
        <v>253</v>
      </c>
      <c r="H106" s="235">
        <v>148</v>
      </c>
      <c r="I106" s="236"/>
      <c r="J106" s="237">
        <f>ROUND(I106*H106,2)</f>
        <v>0</v>
      </c>
      <c r="K106" s="233" t="s">
        <v>19</v>
      </c>
      <c r="L106" s="44"/>
      <c r="M106" s="238" t="s">
        <v>19</v>
      </c>
      <c r="N106" s="239" t="s">
        <v>44</v>
      </c>
      <c r="O106" s="84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4" t="s">
        <v>158</v>
      </c>
      <c r="AT106" s="224" t="s">
        <v>166</v>
      </c>
      <c r="AU106" s="224" t="s">
        <v>73</v>
      </c>
      <c r="AY106" s="17" t="s">
        <v>148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7" t="s">
        <v>81</v>
      </c>
      <c r="BK106" s="225">
        <f>ROUND(I106*H106,2)</f>
        <v>0</v>
      </c>
      <c r="BL106" s="17" t="s">
        <v>158</v>
      </c>
      <c r="BM106" s="224" t="s">
        <v>1452</v>
      </c>
    </row>
    <row r="107" s="2" customFormat="1">
      <c r="A107" s="38"/>
      <c r="B107" s="39"/>
      <c r="C107" s="40"/>
      <c r="D107" s="226" t="s">
        <v>160</v>
      </c>
      <c r="E107" s="40"/>
      <c r="F107" s="227" t="s">
        <v>1451</v>
      </c>
      <c r="G107" s="40"/>
      <c r="H107" s="40"/>
      <c r="I107" s="228"/>
      <c r="J107" s="40"/>
      <c r="K107" s="40"/>
      <c r="L107" s="44"/>
      <c r="M107" s="229"/>
      <c r="N107" s="230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160</v>
      </c>
      <c r="AU107" s="17" t="s">
        <v>73</v>
      </c>
    </row>
    <row r="108" s="2" customFormat="1" ht="16.5" customHeight="1">
      <c r="A108" s="38"/>
      <c r="B108" s="39"/>
      <c r="C108" s="231" t="s">
        <v>149</v>
      </c>
      <c r="D108" s="231" t="s">
        <v>166</v>
      </c>
      <c r="E108" s="232" t="s">
        <v>1453</v>
      </c>
      <c r="F108" s="233" t="s">
        <v>1454</v>
      </c>
      <c r="G108" s="234" t="s">
        <v>253</v>
      </c>
      <c r="H108" s="235">
        <v>46</v>
      </c>
      <c r="I108" s="236"/>
      <c r="J108" s="237">
        <f>ROUND(I108*H108,2)</f>
        <v>0</v>
      </c>
      <c r="K108" s="233" t="s">
        <v>19</v>
      </c>
      <c r="L108" s="44"/>
      <c r="M108" s="238" t="s">
        <v>19</v>
      </c>
      <c r="N108" s="239" t="s">
        <v>44</v>
      </c>
      <c r="O108" s="84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4" t="s">
        <v>158</v>
      </c>
      <c r="AT108" s="224" t="s">
        <v>166</v>
      </c>
      <c r="AU108" s="224" t="s">
        <v>73</v>
      </c>
      <c r="AY108" s="17" t="s">
        <v>148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7" t="s">
        <v>81</v>
      </c>
      <c r="BK108" s="225">
        <f>ROUND(I108*H108,2)</f>
        <v>0</v>
      </c>
      <c r="BL108" s="17" t="s">
        <v>158</v>
      </c>
      <c r="BM108" s="224" t="s">
        <v>1455</v>
      </c>
    </row>
    <row r="109" s="2" customFormat="1">
      <c r="A109" s="38"/>
      <c r="B109" s="39"/>
      <c r="C109" s="40"/>
      <c r="D109" s="226" t="s">
        <v>160</v>
      </c>
      <c r="E109" s="40"/>
      <c r="F109" s="227" t="s">
        <v>1454</v>
      </c>
      <c r="G109" s="40"/>
      <c r="H109" s="40"/>
      <c r="I109" s="228"/>
      <c r="J109" s="40"/>
      <c r="K109" s="40"/>
      <c r="L109" s="44"/>
      <c r="M109" s="229"/>
      <c r="N109" s="230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160</v>
      </c>
      <c r="AU109" s="17" t="s">
        <v>73</v>
      </c>
    </row>
    <row r="110" s="2" customFormat="1" ht="16.5" customHeight="1">
      <c r="A110" s="38"/>
      <c r="B110" s="39"/>
      <c r="C110" s="231" t="s">
        <v>158</v>
      </c>
      <c r="D110" s="231" t="s">
        <v>166</v>
      </c>
      <c r="E110" s="232" t="s">
        <v>1456</v>
      </c>
      <c r="F110" s="233" t="s">
        <v>1457</v>
      </c>
      <c r="G110" s="234" t="s">
        <v>253</v>
      </c>
      <c r="H110" s="235">
        <v>196</v>
      </c>
      <c r="I110" s="236"/>
      <c r="J110" s="237">
        <f>ROUND(I110*H110,2)</f>
        <v>0</v>
      </c>
      <c r="K110" s="233" t="s">
        <v>19</v>
      </c>
      <c r="L110" s="44"/>
      <c r="M110" s="238" t="s">
        <v>19</v>
      </c>
      <c r="N110" s="239" t="s">
        <v>44</v>
      </c>
      <c r="O110" s="84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4" t="s">
        <v>158</v>
      </c>
      <c r="AT110" s="224" t="s">
        <v>166</v>
      </c>
      <c r="AU110" s="224" t="s">
        <v>73</v>
      </c>
      <c r="AY110" s="17" t="s">
        <v>148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7" t="s">
        <v>81</v>
      </c>
      <c r="BK110" s="225">
        <f>ROUND(I110*H110,2)</f>
        <v>0</v>
      </c>
      <c r="BL110" s="17" t="s">
        <v>158</v>
      </c>
      <c r="BM110" s="224" t="s">
        <v>1458</v>
      </c>
    </row>
    <row r="111" s="2" customFormat="1">
      <c r="A111" s="38"/>
      <c r="B111" s="39"/>
      <c r="C111" s="40"/>
      <c r="D111" s="226" t="s">
        <v>160</v>
      </c>
      <c r="E111" s="40"/>
      <c r="F111" s="227" t="s">
        <v>1457</v>
      </c>
      <c r="G111" s="40"/>
      <c r="H111" s="40"/>
      <c r="I111" s="228"/>
      <c r="J111" s="40"/>
      <c r="K111" s="40"/>
      <c r="L111" s="44"/>
      <c r="M111" s="229"/>
      <c r="N111" s="230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160</v>
      </c>
      <c r="AU111" s="17" t="s">
        <v>73</v>
      </c>
    </row>
    <row r="112" s="2" customFormat="1" ht="16.5" customHeight="1">
      <c r="A112" s="38"/>
      <c r="B112" s="39"/>
      <c r="C112" s="231" t="s">
        <v>206</v>
      </c>
      <c r="D112" s="231" t="s">
        <v>166</v>
      </c>
      <c r="E112" s="232" t="s">
        <v>1459</v>
      </c>
      <c r="F112" s="233" t="s">
        <v>1460</v>
      </c>
      <c r="G112" s="234" t="s">
        <v>253</v>
      </c>
      <c r="H112" s="235">
        <v>426</v>
      </c>
      <c r="I112" s="236"/>
      <c r="J112" s="237">
        <f>ROUND(I112*H112,2)</f>
        <v>0</v>
      </c>
      <c r="K112" s="233" t="s">
        <v>19</v>
      </c>
      <c r="L112" s="44"/>
      <c r="M112" s="238" t="s">
        <v>19</v>
      </c>
      <c r="N112" s="239" t="s">
        <v>44</v>
      </c>
      <c r="O112" s="84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4" t="s">
        <v>158</v>
      </c>
      <c r="AT112" s="224" t="s">
        <v>166</v>
      </c>
      <c r="AU112" s="224" t="s">
        <v>73</v>
      </c>
      <c r="AY112" s="17" t="s">
        <v>148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7" t="s">
        <v>81</v>
      </c>
      <c r="BK112" s="225">
        <f>ROUND(I112*H112,2)</f>
        <v>0</v>
      </c>
      <c r="BL112" s="17" t="s">
        <v>158</v>
      </c>
      <c r="BM112" s="224" t="s">
        <v>1461</v>
      </c>
    </row>
    <row r="113" s="2" customFormat="1">
      <c r="A113" s="38"/>
      <c r="B113" s="39"/>
      <c r="C113" s="40"/>
      <c r="D113" s="226" t="s">
        <v>160</v>
      </c>
      <c r="E113" s="40"/>
      <c r="F113" s="227" t="s">
        <v>1462</v>
      </c>
      <c r="G113" s="40"/>
      <c r="H113" s="40"/>
      <c r="I113" s="228"/>
      <c r="J113" s="40"/>
      <c r="K113" s="40"/>
      <c r="L113" s="44"/>
      <c r="M113" s="229"/>
      <c r="N113" s="230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160</v>
      </c>
      <c r="AU113" s="17" t="s">
        <v>73</v>
      </c>
    </row>
    <row r="114" s="2" customFormat="1" ht="16.5" customHeight="1">
      <c r="A114" s="38"/>
      <c r="B114" s="39"/>
      <c r="C114" s="231" t="s">
        <v>198</v>
      </c>
      <c r="D114" s="231" t="s">
        <v>166</v>
      </c>
      <c r="E114" s="232" t="s">
        <v>1463</v>
      </c>
      <c r="F114" s="233" t="s">
        <v>1464</v>
      </c>
      <c r="G114" s="234" t="s">
        <v>1159</v>
      </c>
      <c r="H114" s="235">
        <v>4</v>
      </c>
      <c r="I114" s="236"/>
      <c r="J114" s="237">
        <f>ROUND(I114*H114,2)</f>
        <v>0</v>
      </c>
      <c r="K114" s="233" t="s">
        <v>19</v>
      </c>
      <c r="L114" s="44"/>
      <c r="M114" s="238" t="s">
        <v>19</v>
      </c>
      <c r="N114" s="239" t="s">
        <v>44</v>
      </c>
      <c r="O114" s="84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4" t="s">
        <v>158</v>
      </c>
      <c r="AT114" s="224" t="s">
        <v>166</v>
      </c>
      <c r="AU114" s="224" t="s">
        <v>73</v>
      </c>
      <c r="AY114" s="17" t="s">
        <v>148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7" t="s">
        <v>81</v>
      </c>
      <c r="BK114" s="225">
        <f>ROUND(I114*H114,2)</f>
        <v>0</v>
      </c>
      <c r="BL114" s="17" t="s">
        <v>158</v>
      </c>
      <c r="BM114" s="224" t="s">
        <v>1465</v>
      </c>
    </row>
    <row r="115" s="2" customFormat="1">
      <c r="A115" s="38"/>
      <c r="B115" s="39"/>
      <c r="C115" s="40"/>
      <c r="D115" s="226" t="s">
        <v>160</v>
      </c>
      <c r="E115" s="40"/>
      <c r="F115" s="227" t="s">
        <v>1464</v>
      </c>
      <c r="G115" s="40"/>
      <c r="H115" s="40"/>
      <c r="I115" s="228"/>
      <c r="J115" s="40"/>
      <c r="K115" s="40"/>
      <c r="L115" s="44"/>
      <c r="M115" s="229"/>
      <c r="N115" s="230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160</v>
      </c>
      <c r="AU115" s="17" t="s">
        <v>73</v>
      </c>
    </row>
    <row r="116" s="2" customFormat="1" ht="16.5" customHeight="1">
      <c r="A116" s="38"/>
      <c r="B116" s="39"/>
      <c r="C116" s="231" t="s">
        <v>264</v>
      </c>
      <c r="D116" s="231" t="s">
        <v>166</v>
      </c>
      <c r="E116" s="232" t="s">
        <v>1466</v>
      </c>
      <c r="F116" s="233" t="s">
        <v>1467</v>
      </c>
      <c r="G116" s="234" t="s">
        <v>1159</v>
      </c>
      <c r="H116" s="235">
        <v>1</v>
      </c>
      <c r="I116" s="236"/>
      <c r="J116" s="237">
        <f>ROUND(I116*H116,2)</f>
        <v>0</v>
      </c>
      <c r="K116" s="233" t="s">
        <v>19</v>
      </c>
      <c r="L116" s="44"/>
      <c r="M116" s="238" t="s">
        <v>19</v>
      </c>
      <c r="N116" s="239" t="s">
        <v>44</v>
      </c>
      <c r="O116" s="84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4" t="s">
        <v>158</v>
      </c>
      <c r="AT116" s="224" t="s">
        <v>166</v>
      </c>
      <c r="AU116" s="224" t="s">
        <v>73</v>
      </c>
      <c r="AY116" s="17" t="s">
        <v>148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7" t="s">
        <v>81</v>
      </c>
      <c r="BK116" s="225">
        <f>ROUND(I116*H116,2)</f>
        <v>0</v>
      </c>
      <c r="BL116" s="17" t="s">
        <v>158</v>
      </c>
      <c r="BM116" s="224" t="s">
        <v>1468</v>
      </c>
    </row>
    <row r="117" s="2" customFormat="1">
      <c r="A117" s="38"/>
      <c r="B117" s="39"/>
      <c r="C117" s="40"/>
      <c r="D117" s="226" t="s">
        <v>160</v>
      </c>
      <c r="E117" s="40"/>
      <c r="F117" s="227" t="s">
        <v>1467</v>
      </c>
      <c r="G117" s="40"/>
      <c r="H117" s="40"/>
      <c r="I117" s="228"/>
      <c r="J117" s="40"/>
      <c r="K117" s="40"/>
      <c r="L117" s="44"/>
      <c r="M117" s="229"/>
      <c r="N117" s="230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160</v>
      </c>
      <c r="AU117" s="17" t="s">
        <v>73</v>
      </c>
    </row>
    <row r="118" s="2" customFormat="1" ht="16.5" customHeight="1">
      <c r="A118" s="38"/>
      <c r="B118" s="39"/>
      <c r="C118" s="231" t="s">
        <v>271</v>
      </c>
      <c r="D118" s="231" t="s">
        <v>166</v>
      </c>
      <c r="E118" s="232" t="s">
        <v>1469</v>
      </c>
      <c r="F118" s="233" t="s">
        <v>1470</v>
      </c>
      <c r="G118" s="234" t="s">
        <v>1159</v>
      </c>
      <c r="H118" s="235">
        <v>10</v>
      </c>
      <c r="I118" s="236"/>
      <c r="J118" s="237">
        <f>ROUND(I118*H118,2)</f>
        <v>0</v>
      </c>
      <c r="K118" s="233" t="s">
        <v>19</v>
      </c>
      <c r="L118" s="44"/>
      <c r="M118" s="238" t="s">
        <v>19</v>
      </c>
      <c r="N118" s="239" t="s">
        <v>44</v>
      </c>
      <c r="O118" s="84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4" t="s">
        <v>158</v>
      </c>
      <c r="AT118" s="224" t="s">
        <v>166</v>
      </c>
      <c r="AU118" s="224" t="s">
        <v>73</v>
      </c>
      <c r="AY118" s="17" t="s">
        <v>148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7" t="s">
        <v>81</v>
      </c>
      <c r="BK118" s="225">
        <f>ROUND(I118*H118,2)</f>
        <v>0</v>
      </c>
      <c r="BL118" s="17" t="s">
        <v>158</v>
      </c>
      <c r="BM118" s="224" t="s">
        <v>1471</v>
      </c>
    </row>
    <row r="119" s="2" customFormat="1">
      <c r="A119" s="38"/>
      <c r="B119" s="39"/>
      <c r="C119" s="40"/>
      <c r="D119" s="226" t="s">
        <v>160</v>
      </c>
      <c r="E119" s="40"/>
      <c r="F119" s="227" t="s">
        <v>1472</v>
      </c>
      <c r="G119" s="40"/>
      <c r="H119" s="40"/>
      <c r="I119" s="228"/>
      <c r="J119" s="40"/>
      <c r="K119" s="40"/>
      <c r="L119" s="44"/>
      <c r="M119" s="229"/>
      <c r="N119" s="230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160</v>
      </c>
      <c r="AU119" s="17" t="s">
        <v>73</v>
      </c>
    </row>
    <row r="120" s="2" customFormat="1" ht="16.5" customHeight="1">
      <c r="A120" s="38"/>
      <c r="B120" s="39"/>
      <c r="C120" s="231" t="s">
        <v>276</v>
      </c>
      <c r="D120" s="231" t="s">
        <v>166</v>
      </c>
      <c r="E120" s="232" t="s">
        <v>1473</v>
      </c>
      <c r="F120" s="233" t="s">
        <v>1474</v>
      </c>
      <c r="G120" s="234" t="s">
        <v>1159</v>
      </c>
      <c r="H120" s="235">
        <v>3</v>
      </c>
      <c r="I120" s="236"/>
      <c r="J120" s="237">
        <f>ROUND(I120*H120,2)</f>
        <v>0</v>
      </c>
      <c r="K120" s="233" t="s">
        <v>19</v>
      </c>
      <c r="L120" s="44"/>
      <c r="M120" s="238" t="s">
        <v>19</v>
      </c>
      <c r="N120" s="239" t="s">
        <v>44</v>
      </c>
      <c r="O120" s="84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4" t="s">
        <v>158</v>
      </c>
      <c r="AT120" s="224" t="s">
        <v>166</v>
      </c>
      <c r="AU120" s="224" t="s">
        <v>73</v>
      </c>
      <c r="AY120" s="17" t="s">
        <v>148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7" t="s">
        <v>81</v>
      </c>
      <c r="BK120" s="225">
        <f>ROUND(I120*H120,2)</f>
        <v>0</v>
      </c>
      <c r="BL120" s="17" t="s">
        <v>158</v>
      </c>
      <c r="BM120" s="224" t="s">
        <v>1475</v>
      </c>
    </row>
    <row r="121" s="2" customFormat="1">
      <c r="A121" s="38"/>
      <c r="B121" s="39"/>
      <c r="C121" s="40"/>
      <c r="D121" s="226" t="s">
        <v>160</v>
      </c>
      <c r="E121" s="40"/>
      <c r="F121" s="227" t="s">
        <v>1474</v>
      </c>
      <c r="G121" s="40"/>
      <c r="H121" s="40"/>
      <c r="I121" s="228"/>
      <c r="J121" s="40"/>
      <c r="K121" s="40"/>
      <c r="L121" s="44"/>
      <c r="M121" s="229"/>
      <c r="N121" s="230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160</v>
      </c>
      <c r="AU121" s="17" t="s">
        <v>73</v>
      </c>
    </row>
    <row r="122" s="2" customFormat="1" ht="16.5" customHeight="1">
      <c r="A122" s="38"/>
      <c r="B122" s="39"/>
      <c r="C122" s="231" t="s">
        <v>282</v>
      </c>
      <c r="D122" s="231" t="s">
        <v>166</v>
      </c>
      <c r="E122" s="232" t="s">
        <v>1476</v>
      </c>
      <c r="F122" s="233" t="s">
        <v>1477</v>
      </c>
      <c r="G122" s="234" t="s">
        <v>1159</v>
      </c>
      <c r="H122" s="235">
        <v>18</v>
      </c>
      <c r="I122" s="236"/>
      <c r="J122" s="237">
        <f>ROUND(I122*H122,2)</f>
        <v>0</v>
      </c>
      <c r="K122" s="233" t="s">
        <v>19</v>
      </c>
      <c r="L122" s="44"/>
      <c r="M122" s="238" t="s">
        <v>19</v>
      </c>
      <c r="N122" s="239" t="s">
        <v>44</v>
      </c>
      <c r="O122" s="84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4" t="s">
        <v>158</v>
      </c>
      <c r="AT122" s="224" t="s">
        <v>166</v>
      </c>
      <c r="AU122" s="224" t="s">
        <v>73</v>
      </c>
      <c r="AY122" s="17" t="s">
        <v>148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7" t="s">
        <v>81</v>
      </c>
      <c r="BK122" s="225">
        <f>ROUND(I122*H122,2)</f>
        <v>0</v>
      </c>
      <c r="BL122" s="17" t="s">
        <v>158</v>
      </c>
      <c r="BM122" s="224" t="s">
        <v>1478</v>
      </c>
    </row>
    <row r="123" s="2" customFormat="1">
      <c r="A123" s="38"/>
      <c r="B123" s="39"/>
      <c r="C123" s="40"/>
      <c r="D123" s="226" t="s">
        <v>160</v>
      </c>
      <c r="E123" s="40"/>
      <c r="F123" s="227" t="s">
        <v>1477</v>
      </c>
      <c r="G123" s="40"/>
      <c r="H123" s="40"/>
      <c r="I123" s="228"/>
      <c r="J123" s="40"/>
      <c r="K123" s="40"/>
      <c r="L123" s="44"/>
      <c r="M123" s="229"/>
      <c r="N123" s="230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160</v>
      </c>
      <c r="AU123" s="17" t="s">
        <v>73</v>
      </c>
    </row>
    <row r="124" s="2" customFormat="1" ht="16.5" customHeight="1">
      <c r="A124" s="38"/>
      <c r="B124" s="39"/>
      <c r="C124" s="231" t="s">
        <v>292</v>
      </c>
      <c r="D124" s="231" t="s">
        <v>166</v>
      </c>
      <c r="E124" s="232" t="s">
        <v>1479</v>
      </c>
      <c r="F124" s="233" t="s">
        <v>1480</v>
      </c>
      <c r="G124" s="234" t="s">
        <v>1159</v>
      </c>
      <c r="H124" s="235">
        <v>10</v>
      </c>
      <c r="I124" s="236"/>
      <c r="J124" s="237">
        <f>ROUND(I124*H124,2)</f>
        <v>0</v>
      </c>
      <c r="K124" s="233" t="s">
        <v>19</v>
      </c>
      <c r="L124" s="44"/>
      <c r="M124" s="238" t="s">
        <v>19</v>
      </c>
      <c r="N124" s="239" t="s">
        <v>44</v>
      </c>
      <c r="O124" s="84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4" t="s">
        <v>158</v>
      </c>
      <c r="AT124" s="224" t="s">
        <v>166</v>
      </c>
      <c r="AU124" s="224" t="s">
        <v>73</v>
      </c>
      <c r="AY124" s="17" t="s">
        <v>148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7" t="s">
        <v>81</v>
      </c>
      <c r="BK124" s="225">
        <f>ROUND(I124*H124,2)</f>
        <v>0</v>
      </c>
      <c r="BL124" s="17" t="s">
        <v>158</v>
      </c>
      <c r="BM124" s="224" t="s">
        <v>1481</v>
      </c>
    </row>
    <row r="125" s="2" customFormat="1">
      <c r="A125" s="38"/>
      <c r="B125" s="39"/>
      <c r="C125" s="40"/>
      <c r="D125" s="226" t="s">
        <v>160</v>
      </c>
      <c r="E125" s="40"/>
      <c r="F125" s="227" t="s">
        <v>1480</v>
      </c>
      <c r="G125" s="40"/>
      <c r="H125" s="40"/>
      <c r="I125" s="228"/>
      <c r="J125" s="40"/>
      <c r="K125" s="40"/>
      <c r="L125" s="44"/>
      <c r="M125" s="229"/>
      <c r="N125" s="230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160</v>
      </c>
      <c r="AU125" s="17" t="s">
        <v>73</v>
      </c>
    </row>
    <row r="126" s="2" customFormat="1" ht="16.5" customHeight="1">
      <c r="A126" s="38"/>
      <c r="B126" s="39"/>
      <c r="C126" s="231" t="s">
        <v>7</v>
      </c>
      <c r="D126" s="231" t="s">
        <v>166</v>
      </c>
      <c r="E126" s="232" t="s">
        <v>1482</v>
      </c>
      <c r="F126" s="233" t="s">
        <v>1483</v>
      </c>
      <c r="G126" s="234" t="s">
        <v>253</v>
      </c>
      <c r="H126" s="235">
        <v>980</v>
      </c>
      <c r="I126" s="236"/>
      <c r="J126" s="237">
        <f>ROUND(I126*H126,2)</f>
        <v>0</v>
      </c>
      <c r="K126" s="233" t="s">
        <v>19</v>
      </c>
      <c r="L126" s="44"/>
      <c r="M126" s="238" t="s">
        <v>19</v>
      </c>
      <c r="N126" s="239" t="s">
        <v>44</v>
      </c>
      <c r="O126" s="84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4" t="s">
        <v>158</v>
      </c>
      <c r="AT126" s="224" t="s">
        <v>166</v>
      </c>
      <c r="AU126" s="224" t="s">
        <v>73</v>
      </c>
      <c r="AY126" s="17" t="s">
        <v>148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7" t="s">
        <v>81</v>
      </c>
      <c r="BK126" s="225">
        <f>ROUND(I126*H126,2)</f>
        <v>0</v>
      </c>
      <c r="BL126" s="17" t="s">
        <v>158</v>
      </c>
      <c r="BM126" s="224" t="s">
        <v>1484</v>
      </c>
    </row>
    <row r="127" s="2" customFormat="1">
      <c r="A127" s="38"/>
      <c r="B127" s="39"/>
      <c r="C127" s="40"/>
      <c r="D127" s="226" t="s">
        <v>160</v>
      </c>
      <c r="E127" s="40"/>
      <c r="F127" s="227" t="s">
        <v>1483</v>
      </c>
      <c r="G127" s="40"/>
      <c r="H127" s="40"/>
      <c r="I127" s="228"/>
      <c r="J127" s="40"/>
      <c r="K127" s="40"/>
      <c r="L127" s="44"/>
      <c r="M127" s="229"/>
      <c r="N127" s="230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160</v>
      </c>
      <c r="AU127" s="17" t="s">
        <v>73</v>
      </c>
    </row>
    <row r="128" s="2" customFormat="1" ht="16.5" customHeight="1">
      <c r="A128" s="38"/>
      <c r="B128" s="39"/>
      <c r="C128" s="231" t="s">
        <v>304</v>
      </c>
      <c r="D128" s="231" t="s">
        <v>166</v>
      </c>
      <c r="E128" s="232" t="s">
        <v>1485</v>
      </c>
      <c r="F128" s="233" t="s">
        <v>1486</v>
      </c>
      <c r="G128" s="234" t="s">
        <v>1159</v>
      </c>
      <c r="H128" s="235">
        <v>1</v>
      </c>
      <c r="I128" s="236"/>
      <c r="J128" s="237">
        <f>ROUND(I128*H128,2)</f>
        <v>0</v>
      </c>
      <c r="K128" s="233" t="s">
        <v>19</v>
      </c>
      <c r="L128" s="44"/>
      <c r="M128" s="238" t="s">
        <v>19</v>
      </c>
      <c r="N128" s="239" t="s">
        <v>44</v>
      </c>
      <c r="O128" s="84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4" t="s">
        <v>158</v>
      </c>
      <c r="AT128" s="224" t="s">
        <v>166</v>
      </c>
      <c r="AU128" s="224" t="s">
        <v>73</v>
      </c>
      <c r="AY128" s="17" t="s">
        <v>148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7" t="s">
        <v>81</v>
      </c>
      <c r="BK128" s="225">
        <f>ROUND(I128*H128,2)</f>
        <v>0</v>
      </c>
      <c r="BL128" s="17" t="s">
        <v>158</v>
      </c>
      <c r="BM128" s="224" t="s">
        <v>1487</v>
      </c>
    </row>
    <row r="129" s="2" customFormat="1">
      <c r="A129" s="38"/>
      <c r="B129" s="39"/>
      <c r="C129" s="40"/>
      <c r="D129" s="226" t="s">
        <v>160</v>
      </c>
      <c r="E129" s="40"/>
      <c r="F129" s="227" t="s">
        <v>1486</v>
      </c>
      <c r="G129" s="40"/>
      <c r="H129" s="40"/>
      <c r="I129" s="228"/>
      <c r="J129" s="40"/>
      <c r="K129" s="40"/>
      <c r="L129" s="44"/>
      <c r="M129" s="229"/>
      <c r="N129" s="230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160</v>
      </c>
      <c r="AU129" s="17" t="s">
        <v>73</v>
      </c>
    </row>
    <row r="130" s="2" customFormat="1" ht="16.5" customHeight="1">
      <c r="A130" s="38"/>
      <c r="B130" s="39"/>
      <c r="C130" s="231" t="s">
        <v>310</v>
      </c>
      <c r="D130" s="231" t="s">
        <v>166</v>
      </c>
      <c r="E130" s="232" t="s">
        <v>1488</v>
      </c>
      <c r="F130" s="233" t="s">
        <v>1489</v>
      </c>
      <c r="G130" s="234" t="s">
        <v>1159</v>
      </c>
      <c r="H130" s="235">
        <v>2</v>
      </c>
      <c r="I130" s="236"/>
      <c r="J130" s="237">
        <f>ROUND(I130*H130,2)</f>
        <v>0</v>
      </c>
      <c r="K130" s="233" t="s">
        <v>19</v>
      </c>
      <c r="L130" s="44"/>
      <c r="M130" s="238" t="s">
        <v>19</v>
      </c>
      <c r="N130" s="239" t="s">
        <v>44</v>
      </c>
      <c r="O130" s="84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4" t="s">
        <v>158</v>
      </c>
      <c r="AT130" s="224" t="s">
        <v>166</v>
      </c>
      <c r="AU130" s="224" t="s">
        <v>73</v>
      </c>
      <c r="AY130" s="17" t="s">
        <v>148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7" t="s">
        <v>81</v>
      </c>
      <c r="BK130" s="225">
        <f>ROUND(I130*H130,2)</f>
        <v>0</v>
      </c>
      <c r="BL130" s="17" t="s">
        <v>158</v>
      </c>
      <c r="BM130" s="224" t="s">
        <v>1490</v>
      </c>
    </row>
    <row r="131" s="2" customFormat="1">
      <c r="A131" s="38"/>
      <c r="B131" s="39"/>
      <c r="C131" s="40"/>
      <c r="D131" s="226" t="s">
        <v>160</v>
      </c>
      <c r="E131" s="40"/>
      <c r="F131" s="227" t="s">
        <v>1489</v>
      </c>
      <c r="G131" s="40"/>
      <c r="H131" s="40"/>
      <c r="I131" s="228"/>
      <c r="J131" s="40"/>
      <c r="K131" s="40"/>
      <c r="L131" s="44"/>
      <c r="M131" s="229"/>
      <c r="N131" s="230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160</v>
      </c>
      <c r="AU131" s="17" t="s">
        <v>73</v>
      </c>
    </row>
    <row r="132" s="2" customFormat="1" ht="16.5" customHeight="1">
      <c r="A132" s="38"/>
      <c r="B132" s="39"/>
      <c r="C132" s="231" t="s">
        <v>316</v>
      </c>
      <c r="D132" s="231" t="s">
        <v>166</v>
      </c>
      <c r="E132" s="232" t="s">
        <v>1491</v>
      </c>
      <c r="F132" s="233" t="s">
        <v>1492</v>
      </c>
      <c r="G132" s="234" t="s">
        <v>1159</v>
      </c>
      <c r="H132" s="235">
        <v>1</v>
      </c>
      <c r="I132" s="236"/>
      <c r="J132" s="237">
        <f>ROUND(I132*H132,2)</f>
        <v>0</v>
      </c>
      <c r="K132" s="233" t="s">
        <v>19</v>
      </c>
      <c r="L132" s="44"/>
      <c r="M132" s="238" t="s">
        <v>19</v>
      </c>
      <c r="N132" s="239" t="s">
        <v>44</v>
      </c>
      <c r="O132" s="84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4" t="s">
        <v>158</v>
      </c>
      <c r="AT132" s="224" t="s">
        <v>166</v>
      </c>
      <c r="AU132" s="224" t="s">
        <v>73</v>
      </c>
      <c r="AY132" s="17" t="s">
        <v>148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7" t="s">
        <v>81</v>
      </c>
      <c r="BK132" s="225">
        <f>ROUND(I132*H132,2)</f>
        <v>0</v>
      </c>
      <c r="BL132" s="17" t="s">
        <v>158</v>
      </c>
      <c r="BM132" s="224" t="s">
        <v>1493</v>
      </c>
    </row>
    <row r="133" s="2" customFormat="1">
      <c r="A133" s="38"/>
      <c r="B133" s="39"/>
      <c r="C133" s="40"/>
      <c r="D133" s="226" t="s">
        <v>160</v>
      </c>
      <c r="E133" s="40"/>
      <c r="F133" s="227" t="s">
        <v>1492</v>
      </c>
      <c r="G133" s="40"/>
      <c r="H133" s="40"/>
      <c r="I133" s="228"/>
      <c r="J133" s="40"/>
      <c r="K133" s="40"/>
      <c r="L133" s="44"/>
      <c r="M133" s="229"/>
      <c r="N133" s="230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160</v>
      </c>
      <c r="AU133" s="17" t="s">
        <v>73</v>
      </c>
    </row>
    <row r="134" s="2" customFormat="1" ht="16.5" customHeight="1">
      <c r="A134" s="38"/>
      <c r="B134" s="39"/>
      <c r="C134" s="231" t="s">
        <v>322</v>
      </c>
      <c r="D134" s="231" t="s">
        <v>166</v>
      </c>
      <c r="E134" s="232" t="s">
        <v>1494</v>
      </c>
      <c r="F134" s="233" t="s">
        <v>1495</v>
      </c>
      <c r="G134" s="234" t="s">
        <v>1159</v>
      </c>
      <c r="H134" s="235">
        <v>19</v>
      </c>
      <c r="I134" s="236"/>
      <c r="J134" s="237">
        <f>ROUND(I134*H134,2)</f>
        <v>0</v>
      </c>
      <c r="K134" s="233" t="s">
        <v>19</v>
      </c>
      <c r="L134" s="44"/>
      <c r="M134" s="238" t="s">
        <v>19</v>
      </c>
      <c r="N134" s="239" t="s">
        <v>44</v>
      </c>
      <c r="O134" s="84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4" t="s">
        <v>158</v>
      </c>
      <c r="AT134" s="224" t="s">
        <v>166</v>
      </c>
      <c r="AU134" s="224" t="s">
        <v>73</v>
      </c>
      <c r="AY134" s="17" t="s">
        <v>148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7" t="s">
        <v>81</v>
      </c>
      <c r="BK134" s="225">
        <f>ROUND(I134*H134,2)</f>
        <v>0</v>
      </c>
      <c r="BL134" s="17" t="s">
        <v>158</v>
      </c>
      <c r="BM134" s="224" t="s">
        <v>1496</v>
      </c>
    </row>
    <row r="135" s="2" customFormat="1">
      <c r="A135" s="38"/>
      <c r="B135" s="39"/>
      <c r="C135" s="40"/>
      <c r="D135" s="226" t="s">
        <v>160</v>
      </c>
      <c r="E135" s="40"/>
      <c r="F135" s="227" t="s">
        <v>1495</v>
      </c>
      <c r="G135" s="40"/>
      <c r="H135" s="40"/>
      <c r="I135" s="228"/>
      <c r="J135" s="40"/>
      <c r="K135" s="40"/>
      <c r="L135" s="44"/>
      <c r="M135" s="229"/>
      <c r="N135" s="230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160</v>
      </c>
      <c r="AU135" s="17" t="s">
        <v>73</v>
      </c>
    </row>
    <row r="136" s="2" customFormat="1" ht="16.5" customHeight="1">
      <c r="A136" s="38"/>
      <c r="B136" s="39"/>
      <c r="C136" s="231" t="s">
        <v>330</v>
      </c>
      <c r="D136" s="231" t="s">
        <v>166</v>
      </c>
      <c r="E136" s="232" t="s">
        <v>1497</v>
      </c>
      <c r="F136" s="233" t="s">
        <v>1498</v>
      </c>
      <c r="G136" s="234" t="s">
        <v>1159</v>
      </c>
      <c r="H136" s="235">
        <v>19</v>
      </c>
      <c r="I136" s="236"/>
      <c r="J136" s="237">
        <f>ROUND(I136*H136,2)</f>
        <v>0</v>
      </c>
      <c r="K136" s="233" t="s">
        <v>19</v>
      </c>
      <c r="L136" s="44"/>
      <c r="M136" s="238" t="s">
        <v>19</v>
      </c>
      <c r="N136" s="239" t="s">
        <v>44</v>
      </c>
      <c r="O136" s="84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4" t="s">
        <v>158</v>
      </c>
      <c r="AT136" s="224" t="s">
        <v>166</v>
      </c>
      <c r="AU136" s="224" t="s">
        <v>73</v>
      </c>
      <c r="AY136" s="17" t="s">
        <v>148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7" t="s">
        <v>81</v>
      </c>
      <c r="BK136" s="225">
        <f>ROUND(I136*H136,2)</f>
        <v>0</v>
      </c>
      <c r="BL136" s="17" t="s">
        <v>158</v>
      </c>
      <c r="BM136" s="224" t="s">
        <v>1499</v>
      </c>
    </row>
    <row r="137" s="2" customFormat="1">
      <c r="A137" s="38"/>
      <c r="B137" s="39"/>
      <c r="C137" s="40"/>
      <c r="D137" s="226" t="s">
        <v>160</v>
      </c>
      <c r="E137" s="40"/>
      <c r="F137" s="227" t="s">
        <v>1498</v>
      </c>
      <c r="G137" s="40"/>
      <c r="H137" s="40"/>
      <c r="I137" s="228"/>
      <c r="J137" s="40"/>
      <c r="K137" s="40"/>
      <c r="L137" s="44"/>
      <c r="M137" s="229"/>
      <c r="N137" s="230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160</v>
      </c>
      <c r="AU137" s="17" t="s">
        <v>73</v>
      </c>
    </row>
    <row r="138" s="2" customFormat="1" ht="16.5" customHeight="1">
      <c r="A138" s="38"/>
      <c r="B138" s="39"/>
      <c r="C138" s="231" t="s">
        <v>399</v>
      </c>
      <c r="D138" s="231" t="s">
        <v>166</v>
      </c>
      <c r="E138" s="232" t="s">
        <v>1500</v>
      </c>
      <c r="F138" s="233" t="s">
        <v>1501</v>
      </c>
      <c r="G138" s="234" t="s">
        <v>1502</v>
      </c>
      <c r="H138" s="235">
        <v>1</v>
      </c>
      <c r="I138" s="236"/>
      <c r="J138" s="237">
        <f>ROUND(I138*H138,2)</f>
        <v>0</v>
      </c>
      <c r="K138" s="233" t="s">
        <v>19</v>
      </c>
      <c r="L138" s="44"/>
      <c r="M138" s="238" t="s">
        <v>19</v>
      </c>
      <c r="N138" s="239" t="s">
        <v>44</v>
      </c>
      <c r="O138" s="84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4" t="s">
        <v>158</v>
      </c>
      <c r="AT138" s="224" t="s">
        <v>166</v>
      </c>
      <c r="AU138" s="224" t="s">
        <v>73</v>
      </c>
      <c r="AY138" s="17" t="s">
        <v>148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7" t="s">
        <v>81</v>
      </c>
      <c r="BK138" s="225">
        <f>ROUND(I138*H138,2)</f>
        <v>0</v>
      </c>
      <c r="BL138" s="17" t="s">
        <v>158</v>
      </c>
      <c r="BM138" s="224" t="s">
        <v>1503</v>
      </c>
    </row>
    <row r="139" s="2" customFormat="1">
      <c r="A139" s="38"/>
      <c r="B139" s="39"/>
      <c r="C139" s="40"/>
      <c r="D139" s="226" t="s">
        <v>160</v>
      </c>
      <c r="E139" s="40"/>
      <c r="F139" s="227" t="s">
        <v>1501</v>
      </c>
      <c r="G139" s="40"/>
      <c r="H139" s="40"/>
      <c r="I139" s="228"/>
      <c r="J139" s="40"/>
      <c r="K139" s="40"/>
      <c r="L139" s="44"/>
      <c r="M139" s="229"/>
      <c r="N139" s="230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160</v>
      </c>
      <c r="AU139" s="17" t="s">
        <v>73</v>
      </c>
    </row>
    <row r="140" s="2" customFormat="1" ht="16.5" customHeight="1">
      <c r="A140" s="38"/>
      <c r="B140" s="39"/>
      <c r="C140" s="231" t="s">
        <v>404</v>
      </c>
      <c r="D140" s="231" t="s">
        <v>166</v>
      </c>
      <c r="E140" s="232" t="s">
        <v>1504</v>
      </c>
      <c r="F140" s="233" t="s">
        <v>1505</v>
      </c>
      <c r="G140" s="234" t="s">
        <v>1159</v>
      </c>
      <c r="H140" s="235">
        <v>3</v>
      </c>
      <c r="I140" s="236"/>
      <c r="J140" s="237">
        <f>ROUND(I140*H140,2)</f>
        <v>0</v>
      </c>
      <c r="K140" s="233" t="s">
        <v>19</v>
      </c>
      <c r="L140" s="44"/>
      <c r="M140" s="238" t="s">
        <v>19</v>
      </c>
      <c r="N140" s="239" t="s">
        <v>44</v>
      </c>
      <c r="O140" s="84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4" t="s">
        <v>158</v>
      </c>
      <c r="AT140" s="224" t="s">
        <v>166</v>
      </c>
      <c r="AU140" s="224" t="s">
        <v>73</v>
      </c>
      <c r="AY140" s="17" t="s">
        <v>148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7" t="s">
        <v>81</v>
      </c>
      <c r="BK140" s="225">
        <f>ROUND(I140*H140,2)</f>
        <v>0</v>
      </c>
      <c r="BL140" s="17" t="s">
        <v>158</v>
      </c>
      <c r="BM140" s="224" t="s">
        <v>1506</v>
      </c>
    </row>
    <row r="141" s="2" customFormat="1">
      <c r="A141" s="38"/>
      <c r="B141" s="39"/>
      <c r="C141" s="40"/>
      <c r="D141" s="226" t="s">
        <v>160</v>
      </c>
      <c r="E141" s="40"/>
      <c r="F141" s="227" t="s">
        <v>1505</v>
      </c>
      <c r="G141" s="40"/>
      <c r="H141" s="40"/>
      <c r="I141" s="228"/>
      <c r="J141" s="40"/>
      <c r="K141" s="40"/>
      <c r="L141" s="44"/>
      <c r="M141" s="229"/>
      <c r="N141" s="230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160</v>
      </c>
      <c r="AU141" s="17" t="s">
        <v>73</v>
      </c>
    </row>
    <row r="142" s="2" customFormat="1" ht="16.5" customHeight="1">
      <c r="A142" s="38"/>
      <c r="B142" s="39"/>
      <c r="C142" s="231" t="s">
        <v>410</v>
      </c>
      <c r="D142" s="231" t="s">
        <v>166</v>
      </c>
      <c r="E142" s="232" t="s">
        <v>1507</v>
      </c>
      <c r="F142" s="233" t="s">
        <v>1508</v>
      </c>
      <c r="G142" s="234" t="s">
        <v>724</v>
      </c>
      <c r="H142" s="235">
        <v>8</v>
      </c>
      <c r="I142" s="236"/>
      <c r="J142" s="237">
        <f>ROUND(I142*H142,2)</f>
        <v>0</v>
      </c>
      <c r="K142" s="233" t="s">
        <v>19</v>
      </c>
      <c r="L142" s="44"/>
      <c r="M142" s="238" t="s">
        <v>19</v>
      </c>
      <c r="N142" s="239" t="s">
        <v>44</v>
      </c>
      <c r="O142" s="84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4" t="s">
        <v>158</v>
      </c>
      <c r="AT142" s="224" t="s">
        <v>166</v>
      </c>
      <c r="AU142" s="224" t="s">
        <v>73</v>
      </c>
      <c r="AY142" s="17" t="s">
        <v>148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7" t="s">
        <v>81</v>
      </c>
      <c r="BK142" s="225">
        <f>ROUND(I142*H142,2)</f>
        <v>0</v>
      </c>
      <c r="BL142" s="17" t="s">
        <v>158</v>
      </c>
      <c r="BM142" s="224" t="s">
        <v>1509</v>
      </c>
    </row>
    <row r="143" s="2" customFormat="1">
      <c r="A143" s="38"/>
      <c r="B143" s="39"/>
      <c r="C143" s="40"/>
      <c r="D143" s="226" t="s">
        <v>160</v>
      </c>
      <c r="E143" s="40"/>
      <c r="F143" s="227" t="s">
        <v>1508</v>
      </c>
      <c r="G143" s="40"/>
      <c r="H143" s="40"/>
      <c r="I143" s="228"/>
      <c r="J143" s="40"/>
      <c r="K143" s="40"/>
      <c r="L143" s="44"/>
      <c r="M143" s="229"/>
      <c r="N143" s="230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160</v>
      </c>
      <c r="AU143" s="17" t="s">
        <v>73</v>
      </c>
    </row>
    <row r="144" s="2" customFormat="1" ht="16.5" customHeight="1">
      <c r="A144" s="38"/>
      <c r="B144" s="39"/>
      <c r="C144" s="231" t="s">
        <v>335</v>
      </c>
      <c r="D144" s="231" t="s">
        <v>166</v>
      </c>
      <c r="E144" s="232" t="s">
        <v>1510</v>
      </c>
      <c r="F144" s="233" t="s">
        <v>1511</v>
      </c>
      <c r="G144" s="234" t="s">
        <v>1159</v>
      </c>
      <c r="H144" s="235">
        <v>14</v>
      </c>
      <c r="I144" s="236"/>
      <c r="J144" s="237">
        <f>ROUND(I144*H144,2)</f>
        <v>0</v>
      </c>
      <c r="K144" s="233" t="s">
        <v>19</v>
      </c>
      <c r="L144" s="44"/>
      <c r="M144" s="238" t="s">
        <v>19</v>
      </c>
      <c r="N144" s="239" t="s">
        <v>44</v>
      </c>
      <c r="O144" s="84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4" t="s">
        <v>158</v>
      </c>
      <c r="AT144" s="224" t="s">
        <v>166</v>
      </c>
      <c r="AU144" s="224" t="s">
        <v>73</v>
      </c>
      <c r="AY144" s="17" t="s">
        <v>148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7" t="s">
        <v>81</v>
      </c>
      <c r="BK144" s="225">
        <f>ROUND(I144*H144,2)</f>
        <v>0</v>
      </c>
      <c r="BL144" s="17" t="s">
        <v>158</v>
      </c>
      <c r="BM144" s="224" t="s">
        <v>1512</v>
      </c>
    </row>
    <row r="145" s="2" customFormat="1">
      <c r="A145" s="38"/>
      <c r="B145" s="39"/>
      <c r="C145" s="40"/>
      <c r="D145" s="226" t="s">
        <v>160</v>
      </c>
      <c r="E145" s="40"/>
      <c r="F145" s="227" t="s">
        <v>1511</v>
      </c>
      <c r="G145" s="40"/>
      <c r="H145" s="40"/>
      <c r="I145" s="228"/>
      <c r="J145" s="40"/>
      <c r="K145" s="40"/>
      <c r="L145" s="44"/>
      <c r="M145" s="229"/>
      <c r="N145" s="230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160</v>
      </c>
      <c r="AU145" s="17" t="s">
        <v>73</v>
      </c>
    </row>
    <row r="146" s="2" customFormat="1" ht="16.5" customHeight="1">
      <c r="A146" s="38"/>
      <c r="B146" s="39"/>
      <c r="C146" s="231" t="s">
        <v>339</v>
      </c>
      <c r="D146" s="231" t="s">
        <v>166</v>
      </c>
      <c r="E146" s="232" t="s">
        <v>1513</v>
      </c>
      <c r="F146" s="233" t="s">
        <v>1514</v>
      </c>
      <c r="G146" s="234" t="s">
        <v>253</v>
      </c>
      <c r="H146" s="235">
        <v>11</v>
      </c>
      <c r="I146" s="236"/>
      <c r="J146" s="237">
        <f>ROUND(I146*H146,2)</f>
        <v>0</v>
      </c>
      <c r="K146" s="233" t="s">
        <v>19</v>
      </c>
      <c r="L146" s="44"/>
      <c r="M146" s="238" t="s">
        <v>19</v>
      </c>
      <c r="N146" s="239" t="s">
        <v>44</v>
      </c>
      <c r="O146" s="84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4" t="s">
        <v>158</v>
      </c>
      <c r="AT146" s="224" t="s">
        <v>166</v>
      </c>
      <c r="AU146" s="224" t="s">
        <v>73</v>
      </c>
      <c r="AY146" s="17" t="s">
        <v>148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7" t="s">
        <v>81</v>
      </c>
      <c r="BK146" s="225">
        <f>ROUND(I146*H146,2)</f>
        <v>0</v>
      </c>
      <c r="BL146" s="17" t="s">
        <v>158</v>
      </c>
      <c r="BM146" s="224" t="s">
        <v>1515</v>
      </c>
    </row>
    <row r="147" s="2" customFormat="1">
      <c r="A147" s="38"/>
      <c r="B147" s="39"/>
      <c r="C147" s="40"/>
      <c r="D147" s="226" t="s">
        <v>160</v>
      </c>
      <c r="E147" s="40"/>
      <c r="F147" s="227" t="s">
        <v>1514</v>
      </c>
      <c r="G147" s="40"/>
      <c r="H147" s="40"/>
      <c r="I147" s="228"/>
      <c r="J147" s="40"/>
      <c r="K147" s="40"/>
      <c r="L147" s="44"/>
      <c r="M147" s="229"/>
      <c r="N147" s="230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160</v>
      </c>
      <c r="AU147" s="17" t="s">
        <v>73</v>
      </c>
    </row>
    <row r="148" s="2" customFormat="1" ht="16.5" customHeight="1">
      <c r="A148" s="38"/>
      <c r="B148" s="39"/>
      <c r="C148" s="231" t="s">
        <v>344</v>
      </c>
      <c r="D148" s="231" t="s">
        <v>166</v>
      </c>
      <c r="E148" s="232" t="s">
        <v>1516</v>
      </c>
      <c r="F148" s="233" t="s">
        <v>1517</v>
      </c>
      <c r="G148" s="234" t="s">
        <v>253</v>
      </c>
      <c r="H148" s="235">
        <v>42</v>
      </c>
      <c r="I148" s="236"/>
      <c r="J148" s="237">
        <f>ROUND(I148*H148,2)</f>
        <v>0</v>
      </c>
      <c r="K148" s="233" t="s">
        <v>19</v>
      </c>
      <c r="L148" s="44"/>
      <c r="M148" s="238" t="s">
        <v>19</v>
      </c>
      <c r="N148" s="239" t="s">
        <v>44</v>
      </c>
      <c r="O148" s="84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4" t="s">
        <v>158</v>
      </c>
      <c r="AT148" s="224" t="s">
        <v>166</v>
      </c>
      <c r="AU148" s="224" t="s">
        <v>73</v>
      </c>
      <c r="AY148" s="17" t="s">
        <v>148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7" t="s">
        <v>81</v>
      </c>
      <c r="BK148" s="225">
        <f>ROUND(I148*H148,2)</f>
        <v>0</v>
      </c>
      <c r="BL148" s="17" t="s">
        <v>158</v>
      </c>
      <c r="BM148" s="224" t="s">
        <v>1518</v>
      </c>
    </row>
    <row r="149" s="2" customFormat="1">
      <c r="A149" s="38"/>
      <c r="B149" s="39"/>
      <c r="C149" s="40"/>
      <c r="D149" s="226" t="s">
        <v>160</v>
      </c>
      <c r="E149" s="40"/>
      <c r="F149" s="227" t="s">
        <v>1517</v>
      </c>
      <c r="G149" s="40"/>
      <c r="H149" s="40"/>
      <c r="I149" s="228"/>
      <c r="J149" s="40"/>
      <c r="K149" s="40"/>
      <c r="L149" s="44"/>
      <c r="M149" s="229"/>
      <c r="N149" s="230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160</v>
      </c>
      <c r="AU149" s="17" t="s">
        <v>73</v>
      </c>
    </row>
    <row r="150" s="2" customFormat="1" ht="16.5" customHeight="1">
      <c r="A150" s="38"/>
      <c r="B150" s="39"/>
      <c r="C150" s="231" t="s">
        <v>237</v>
      </c>
      <c r="D150" s="231" t="s">
        <v>166</v>
      </c>
      <c r="E150" s="232" t="s">
        <v>1519</v>
      </c>
      <c r="F150" s="233" t="s">
        <v>1520</v>
      </c>
      <c r="G150" s="234" t="s">
        <v>1159</v>
      </c>
      <c r="H150" s="235">
        <v>3</v>
      </c>
      <c r="I150" s="236"/>
      <c r="J150" s="237">
        <f>ROUND(I150*H150,2)</f>
        <v>0</v>
      </c>
      <c r="K150" s="233" t="s">
        <v>19</v>
      </c>
      <c r="L150" s="44"/>
      <c r="M150" s="238" t="s">
        <v>19</v>
      </c>
      <c r="N150" s="239" t="s">
        <v>44</v>
      </c>
      <c r="O150" s="84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4" t="s">
        <v>158</v>
      </c>
      <c r="AT150" s="224" t="s">
        <v>166</v>
      </c>
      <c r="AU150" s="224" t="s">
        <v>73</v>
      </c>
      <c r="AY150" s="17" t="s">
        <v>148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7" t="s">
        <v>81</v>
      </c>
      <c r="BK150" s="225">
        <f>ROUND(I150*H150,2)</f>
        <v>0</v>
      </c>
      <c r="BL150" s="17" t="s">
        <v>158</v>
      </c>
      <c r="BM150" s="224" t="s">
        <v>1521</v>
      </c>
    </row>
    <row r="151" s="2" customFormat="1">
      <c r="A151" s="38"/>
      <c r="B151" s="39"/>
      <c r="C151" s="40"/>
      <c r="D151" s="226" t="s">
        <v>160</v>
      </c>
      <c r="E151" s="40"/>
      <c r="F151" s="227" t="s">
        <v>1520</v>
      </c>
      <c r="G151" s="40"/>
      <c r="H151" s="40"/>
      <c r="I151" s="228"/>
      <c r="J151" s="40"/>
      <c r="K151" s="40"/>
      <c r="L151" s="44"/>
      <c r="M151" s="229"/>
      <c r="N151" s="230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160</v>
      </c>
      <c r="AU151" s="17" t="s">
        <v>73</v>
      </c>
    </row>
    <row r="152" s="2" customFormat="1" ht="16.5" customHeight="1">
      <c r="A152" s="38"/>
      <c r="B152" s="39"/>
      <c r="C152" s="231" t="s">
        <v>351</v>
      </c>
      <c r="D152" s="231" t="s">
        <v>166</v>
      </c>
      <c r="E152" s="232" t="s">
        <v>1522</v>
      </c>
      <c r="F152" s="233" t="s">
        <v>1523</v>
      </c>
      <c r="G152" s="234" t="s">
        <v>1159</v>
      </c>
      <c r="H152" s="235">
        <v>3</v>
      </c>
      <c r="I152" s="236"/>
      <c r="J152" s="237">
        <f>ROUND(I152*H152,2)</f>
        <v>0</v>
      </c>
      <c r="K152" s="233" t="s">
        <v>19</v>
      </c>
      <c r="L152" s="44"/>
      <c r="M152" s="238" t="s">
        <v>19</v>
      </c>
      <c r="N152" s="239" t="s">
        <v>44</v>
      </c>
      <c r="O152" s="84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4" t="s">
        <v>158</v>
      </c>
      <c r="AT152" s="224" t="s">
        <v>166</v>
      </c>
      <c r="AU152" s="224" t="s">
        <v>73</v>
      </c>
      <c r="AY152" s="17" t="s">
        <v>148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7" t="s">
        <v>81</v>
      </c>
      <c r="BK152" s="225">
        <f>ROUND(I152*H152,2)</f>
        <v>0</v>
      </c>
      <c r="BL152" s="17" t="s">
        <v>158</v>
      </c>
      <c r="BM152" s="224" t="s">
        <v>1524</v>
      </c>
    </row>
    <row r="153" s="2" customFormat="1">
      <c r="A153" s="38"/>
      <c r="B153" s="39"/>
      <c r="C153" s="40"/>
      <c r="D153" s="226" t="s">
        <v>160</v>
      </c>
      <c r="E153" s="40"/>
      <c r="F153" s="227" t="s">
        <v>1523</v>
      </c>
      <c r="G153" s="40"/>
      <c r="H153" s="40"/>
      <c r="I153" s="228"/>
      <c r="J153" s="40"/>
      <c r="K153" s="40"/>
      <c r="L153" s="44"/>
      <c r="M153" s="229"/>
      <c r="N153" s="230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160</v>
      </c>
      <c r="AU153" s="17" t="s">
        <v>73</v>
      </c>
    </row>
    <row r="154" s="2" customFormat="1" ht="16.5" customHeight="1">
      <c r="A154" s="38"/>
      <c r="B154" s="39"/>
      <c r="C154" s="231" t="s">
        <v>300</v>
      </c>
      <c r="D154" s="231" t="s">
        <v>166</v>
      </c>
      <c r="E154" s="232" t="s">
        <v>1525</v>
      </c>
      <c r="F154" s="233" t="s">
        <v>1526</v>
      </c>
      <c r="G154" s="234" t="s">
        <v>1159</v>
      </c>
      <c r="H154" s="235">
        <v>1</v>
      </c>
      <c r="I154" s="236"/>
      <c r="J154" s="237">
        <f>ROUND(I154*H154,2)</f>
        <v>0</v>
      </c>
      <c r="K154" s="233" t="s">
        <v>19</v>
      </c>
      <c r="L154" s="44"/>
      <c r="M154" s="238" t="s">
        <v>19</v>
      </c>
      <c r="N154" s="239" t="s">
        <v>44</v>
      </c>
      <c r="O154" s="84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4" t="s">
        <v>158</v>
      </c>
      <c r="AT154" s="224" t="s">
        <v>166</v>
      </c>
      <c r="AU154" s="224" t="s">
        <v>73</v>
      </c>
      <c r="AY154" s="17" t="s">
        <v>148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7" t="s">
        <v>81</v>
      </c>
      <c r="BK154" s="225">
        <f>ROUND(I154*H154,2)</f>
        <v>0</v>
      </c>
      <c r="BL154" s="17" t="s">
        <v>158</v>
      </c>
      <c r="BM154" s="224" t="s">
        <v>1527</v>
      </c>
    </row>
    <row r="155" s="2" customFormat="1">
      <c r="A155" s="38"/>
      <c r="B155" s="39"/>
      <c r="C155" s="40"/>
      <c r="D155" s="226" t="s">
        <v>160</v>
      </c>
      <c r="E155" s="40"/>
      <c r="F155" s="227" t="s">
        <v>1526</v>
      </c>
      <c r="G155" s="40"/>
      <c r="H155" s="40"/>
      <c r="I155" s="228"/>
      <c r="J155" s="40"/>
      <c r="K155" s="40"/>
      <c r="L155" s="44"/>
      <c r="M155" s="229"/>
      <c r="N155" s="230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160</v>
      </c>
      <c r="AU155" s="17" t="s">
        <v>73</v>
      </c>
    </row>
    <row r="156" s="2" customFormat="1" ht="16.5" customHeight="1">
      <c r="A156" s="38"/>
      <c r="B156" s="39"/>
      <c r="C156" s="231" t="s">
        <v>360</v>
      </c>
      <c r="D156" s="231" t="s">
        <v>166</v>
      </c>
      <c r="E156" s="232" t="s">
        <v>1525</v>
      </c>
      <c r="F156" s="233" t="s">
        <v>1526</v>
      </c>
      <c r="G156" s="234" t="s">
        <v>1159</v>
      </c>
      <c r="H156" s="235">
        <v>4</v>
      </c>
      <c r="I156" s="236"/>
      <c r="J156" s="237">
        <f>ROUND(I156*H156,2)</f>
        <v>0</v>
      </c>
      <c r="K156" s="233" t="s">
        <v>19</v>
      </c>
      <c r="L156" s="44"/>
      <c r="M156" s="238" t="s">
        <v>19</v>
      </c>
      <c r="N156" s="239" t="s">
        <v>44</v>
      </c>
      <c r="O156" s="84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4" t="s">
        <v>158</v>
      </c>
      <c r="AT156" s="224" t="s">
        <v>166</v>
      </c>
      <c r="AU156" s="224" t="s">
        <v>73</v>
      </c>
      <c r="AY156" s="17" t="s">
        <v>148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7" t="s">
        <v>81</v>
      </c>
      <c r="BK156" s="225">
        <f>ROUND(I156*H156,2)</f>
        <v>0</v>
      </c>
      <c r="BL156" s="17" t="s">
        <v>158</v>
      </c>
      <c r="BM156" s="224" t="s">
        <v>1528</v>
      </c>
    </row>
    <row r="157" s="2" customFormat="1">
      <c r="A157" s="38"/>
      <c r="B157" s="39"/>
      <c r="C157" s="40"/>
      <c r="D157" s="226" t="s">
        <v>160</v>
      </c>
      <c r="E157" s="40"/>
      <c r="F157" s="227" t="s">
        <v>1526</v>
      </c>
      <c r="G157" s="40"/>
      <c r="H157" s="40"/>
      <c r="I157" s="228"/>
      <c r="J157" s="40"/>
      <c r="K157" s="40"/>
      <c r="L157" s="44"/>
      <c r="M157" s="229"/>
      <c r="N157" s="230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160</v>
      </c>
      <c r="AU157" s="17" t="s">
        <v>73</v>
      </c>
    </row>
    <row r="158" s="2" customFormat="1" ht="16.5" customHeight="1">
      <c r="A158" s="38"/>
      <c r="B158" s="39"/>
      <c r="C158" s="231" t="s">
        <v>366</v>
      </c>
      <c r="D158" s="231" t="s">
        <v>166</v>
      </c>
      <c r="E158" s="232" t="s">
        <v>1529</v>
      </c>
      <c r="F158" s="233" t="s">
        <v>1530</v>
      </c>
      <c r="G158" s="234" t="s">
        <v>1159</v>
      </c>
      <c r="H158" s="235">
        <v>17</v>
      </c>
      <c r="I158" s="236"/>
      <c r="J158" s="237">
        <f>ROUND(I158*H158,2)</f>
        <v>0</v>
      </c>
      <c r="K158" s="233" t="s">
        <v>19</v>
      </c>
      <c r="L158" s="44"/>
      <c r="M158" s="238" t="s">
        <v>19</v>
      </c>
      <c r="N158" s="239" t="s">
        <v>44</v>
      </c>
      <c r="O158" s="84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4" t="s">
        <v>158</v>
      </c>
      <c r="AT158" s="224" t="s">
        <v>166</v>
      </c>
      <c r="AU158" s="224" t="s">
        <v>73</v>
      </c>
      <c r="AY158" s="17" t="s">
        <v>148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7" t="s">
        <v>81</v>
      </c>
      <c r="BK158" s="225">
        <f>ROUND(I158*H158,2)</f>
        <v>0</v>
      </c>
      <c r="BL158" s="17" t="s">
        <v>158</v>
      </c>
      <c r="BM158" s="224" t="s">
        <v>1531</v>
      </c>
    </row>
    <row r="159" s="2" customFormat="1">
      <c r="A159" s="38"/>
      <c r="B159" s="39"/>
      <c r="C159" s="40"/>
      <c r="D159" s="226" t="s">
        <v>160</v>
      </c>
      <c r="E159" s="40"/>
      <c r="F159" s="227" t="s">
        <v>1530</v>
      </c>
      <c r="G159" s="40"/>
      <c r="H159" s="40"/>
      <c r="I159" s="228"/>
      <c r="J159" s="40"/>
      <c r="K159" s="40"/>
      <c r="L159" s="44"/>
      <c r="M159" s="229"/>
      <c r="N159" s="230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160</v>
      </c>
      <c r="AU159" s="17" t="s">
        <v>73</v>
      </c>
    </row>
    <row r="160" s="2" customFormat="1" ht="16.5" customHeight="1">
      <c r="A160" s="38"/>
      <c r="B160" s="39"/>
      <c r="C160" s="231" t="s">
        <v>372</v>
      </c>
      <c r="D160" s="231" t="s">
        <v>166</v>
      </c>
      <c r="E160" s="232" t="s">
        <v>1532</v>
      </c>
      <c r="F160" s="233" t="s">
        <v>1533</v>
      </c>
      <c r="G160" s="234" t="s">
        <v>1159</v>
      </c>
      <c r="H160" s="235">
        <v>2</v>
      </c>
      <c r="I160" s="236"/>
      <c r="J160" s="237">
        <f>ROUND(I160*H160,2)</f>
        <v>0</v>
      </c>
      <c r="K160" s="233" t="s">
        <v>19</v>
      </c>
      <c r="L160" s="44"/>
      <c r="M160" s="238" t="s">
        <v>19</v>
      </c>
      <c r="N160" s="239" t="s">
        <v>44</v>
      </c>
      <c r="O160" s="84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4" t="s">
        <v>158</v>
      </c>
      <c r="AT160" s="224" t="s">
        <v>166</v>
      </c>
      <c r="AU160" s="224" t="s">
        <v>73</v>
      </c>
      <c r="AY160" s="17" t="s">
        <v>148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7" t="s">
        <v>81</v>
      </c>
      <c r="BK160" s="225">
        <f>ROUND(I160*H160,2)</f>
        <v>0</v>
      </c>
      <c r="BL160" s="17" t="s">
        <v>158</v>
      </c>
      <c r="BM160" s="224" t="s">
        <v>1534</v>
      </c>
    </row>
    <row r="161" s="2" customFormat="1">
      <c r="A161" s="38"/>
      <c r="B161" s="39"/>
      <c r="C161" s="40"/>
      <c r="D161" s="226" t="s">
        <v>160</v>
      </c>
      <c r="E161" s="40"/>
      <c r="F161" s="227" t="s">
        <v>1533</v>
      </c>
      <c r="G161" s="40"/>
      <c r="H161" s="40"/>
      <c r="I161" s="228"/>
      <c r="J161" s="40"/>
      <c r="K161" s="40"/>
      <c r="L161" s="44"/>
      <c r="M161" s="229"/>
      <c r="N161" s="230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160</v>
      </c>
      <c r="AU161" s="17" t="s">
        <v>73</v>
      </c>
    </row>
    <row r="162" s="2" customFormat="1" ht="16.5" customHeight="1">
      <c r="A162" s="38"/>
      <c r="B162" s="39"/>
      <c r="C162" s="231" t="s">
        <v>378</v>
      </c>
      <c r="D162" s="231" t="s">
        <v>166</v>
      </c>
      <c r="E162" s="232" t="s">
        <v>1535</v>
      </c>
      <c r="F162" s="233" t="s">
        <v>1536</v>
      </c>
      <c r="G162" s="234" t="s">
        <v>1159</v>
      </c>
      <c r="H162" s="235">
        <v>1</v>
      </c>
      <c r="I162" s="236"/>
      <c r="J162" s="237">
        <f>ROUND(I162*H162,2)</f>
        <v>0</v>
      </c>
      <c r="K162" s="233" t="s">
        <v>19</v>
      </c>
      <c r="L162" s="44"/>
      <c r="M162" s="238" t="s">
        <v>19</v>
      </c>
      <c r="N162" s="239" t="s">
        <v>44</v>
      </c>
      <c r="O162" s="84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4" t="s">
        <v>158</v>
      </c>
      <c r="AT162" s="224" t="s">
        <v>166</v>
      </c>
      <c r="AU162" s="224" t="s">
        <v>73</v>
      </c>
      <c r="AY162" s="17" t="s">
        <v>148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7" t="s">
        <v>81</v>
      </c>
      <c r="BK162" s="225">
        <f>ROUND(I162*H162,2)</f>
        <v>0</v>
      </c>
      <c r="BL162" s="17" t="s">
        <v>158</v>
      </c>
      <c r="BM162" s="224" t="s">
        <v>1537</v>
      </c>
    </row>
    <row r="163" s="2" customFormat="1">
      <c r="A163" s="38"/>
      <c r="B163" s="39"/>
      <c r="C163" s="40"/>
      <c r="D163" s="226" t="s">
        <v>160</v>
      </c>
      <c r="E163" s="40"/>
      <c r="F163" s="227" t="s">
        <v>1536</v>
      </c>
      <c r="G163" s="40"/>
      <c r="H163" s="40"/>
      <c r="I163" s="228"/>
      <c r="J163" s="40"/>
      <c r="K163" s="40"/>
      <c r="L163" s="44"/>
      <c r="M163" s="229"/>
      <c r="N163" s="230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160</v>
      </c>
      <c r="AU163" s="17" t="s">
        <v>73</v>
      </c>
    </row>
    <row r="164" s="2" customFormat="1" ht="16.5" customHeight="1">
      <c r="A164" s="38"/>
      <c r="B164" s="39"/>
      <c r="C164" s="231" t="s">
        <v>384</v>
      </c>
      <c r="D164" s="231" t="s">
        <v>166</v>
      </c>
      <c r="E164" s="232" t="s">
        <v>1538</v>
      </c>
      <c r="F164" s="233" t="s">
        <v>1539</v>
      </c>
      <c r="G164" s="234" t="s">
        <v>1159</v>
      </c>
      <c r="H164" s="235">
        <v>1</v>
      </c>
      <c r="I164" s="236"/>
      <c r="J164" s="237">
        <f>ROUND(I164*H164,2)</f>
        <v>0</v>
      </c>
      <c r="K164" s="233" t="s">
        <v>19</v>
      </c>
      <c r="L164" s="44"/>
      <c r="M164" s="238" t="s">
        <v>19</v>
      </c>
      <c r="N164" s="239" t="s">
        <v>44</v>
      </c>
      <c r="O164" s="84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4" t="s">
        <v>158</v>
      </c>
      <c r="AT164" s="224" t="s">
        <v>166</v>
      </c>
      <c r="AU164" s="224" t="s">
        <v>73</v>
      </c>
      <c r="AY164" s="17" t="s">
        <v>148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7" t="s">
        <v>81</v>
      </c>
      <c r="BK164" s="225">
        <f>ROUND(I164*H164,2)</f>
        <v>0</v>
      </c>
      <c r="BL164" s="17" t="s">
        <v>158</v>
      </c>
      <c r="BM164" s="224" t="s">
        <v>1540</v>
      </c>
    </row>
    <row r="165" s="2" customFormat="1">
      <c r="A165" s="38"/>
      <c r="B165" s="39"/>
      <c r="C165" s="40"/>
      <c r="D165" s="226" t="s">
        <v>160</v>
      </c>
      <c r="E165" s="40"/>
      <c r="F165" s="227" t="s">
        <v>1539</v>
      </c>
      <c r="G165" s="40"/>
      <c r="H165" s="40"/>
      <c r="I165" s="228"/>
      <c r="J165" s="40"/>
      <c r="K165" s="40"/>
      <c r="L165" s="44"/>
      <c r="M165" s="229"/>
      <c r="N165" s="230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160</v>
      </c>
      <c r="AU165" s="17" t="s">
        <v>73</v>
      </c>
    </row>
    <row r="166" s="2" customFormat="1" ht="16.5" customHeight="1">
      <c r="A166" s="38"/>
      <c r="B166" s="39"/>
      <c r="C166" s="231" t="s">
        <v>390</v>
      </c>
      <c r="D166" s="231" t="s">
        <v>166</v>
      </c>
      <c r="E166" s="232" t="s">
        <v>1541</v>
      </c>
      <c r="F166" s="233" t="s">
        <v>1542</v>
      </c>
      <c r="G166" s="234" t="s">
        <v>1159</v>
      </c>
      <c r="H166" s="235">
        <v>1</v>
      </c>
      <c r="I166" s="236"/>
      <c r="J166" s="237">
        <f>ROUND(I166*H166,2)</f>
        <v>0</v>
      </c>
      <c r="K166" s="233" t="s">
        <v>19</v>
      </c>
      <c r="L166" s="44"/>
      <c r="M166" s="238" t="s">
        <v>19</v>
      </c>
      <c r="N166" s="239" t="s">
        <v>44</v>
      </c>
      <c r="O166" s="84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4" t="s">
        <v>158</v>
      </c>
      <c r="AT166" s="224" t="s">
        <v>166</v>
      </c>
      <c r="AU166" s="224" t="s">
        <v>73</v>
      </c>
      <c r="AY166" s="17" t="s">
        <v>148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7" t="s">
        <v>81</v>
      </c>
      <c r="BK166" s="225">
        <f>ROUND(I166*H166,2)</f>
        <v>0</v>
      </c>
      <c r="BL166" s="17" t="s">
        <v>158</v>
      </c>
      <c r="BM166" s="224" t="s">
        <v>1543</v>
      </c>
    </row>
    <row r="167" s="2" customFormat="1">
      <c r="A167" s="38"/>
      <c r="B167" s="39"/>
      <c r="C167" s="40"/>
      <c r="D167" s="226" t="s">
        <v>160</v>
      </c>
      <c r="E167" s="40"/>
      <c r="F167" s="227" t="s">
        <v>1542</v>
      </c>
      <c r="G167" s="40"/>
      <c r="H167" s="40"/>
      <c r="I167" s="228"/>
      <c r="J167" s="40"/>
      <c r="K167" s="40"/>
      <c r="L167" s="44"/>
      <c r="M167" s="254"/>
      <c r="N167" s="255"/>
      <c r="O167" s="256"/>
      <c r="P167" s="256"/>
      <c r="Q167" s="256"/>
      <c r="R167" s="256"/>
      <c r="S167" s="256"/>
      <c r="T167" s="257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160</v>
      </c>
      <c r="AU167" s="17" t="s">
        <v>73</v>
      </c>
    </row>
    <row r="168" s="2" customFormat="1" ht="6.96" customHeight="1">
      <c r="A168" s="38"/>
      <c r="B168" s="59"/>
      <c r="C168" s="60"/>
      <c r="D168" s="60"/>
      <c r="E168" s="60"/>
      <c r="F168" s="60"/>
      <c r="G168" s="60"/>
      <c r="H168" s="60"/>
      <c r="I168" s="60"/>
      <c r="J168" s="60"/>
      <c r="K168" s="60"/>
      <c r="L168" s="44"/>
      <c r="M168" s="38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</row>
  </sheetData>
  <sheetProtection sheet="1" autoFilter="0" formatColumns="0" formatRows="0" objects="1" scenarios="1" spinCount="100000" saltValue="7w73ywhGiS7ptKKtP3sdwCbS/KEirMTZDstPKbN02TKjt5vjpSDXECCURy1sWFtxDZmbIfVLj2FVQ4xxj1afyA==" hashValue="Q08PHT39SFr+0xnTngv+HRIo9Z+UfgsyNdSOSm/vqhu/GbAgAoD4LxXJ5Rsm2IeSi5M/gQxLygYOBVmVfule1Q==" algorithmName="SHA-512" password="CC35"/>
  <autoFilter ref="C84:K16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83</v>
      </c>
    </row>
    <row r="4" s="1" customFormat="1" ht="24.96" customHeight="1">
      <c r="B4" s="20"/>
      <c r="D4" s="140" t="s">
        <v>111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Rozšíření jednotky poanesteziologické péče na operačních sálech</v>
      </c>
      <c r="F7" s="142"/>
      <c r="G7" s="142"/>
      <c r="H7" s="142"/>
      <c r="L7" s="20"/>
    </row>
    <row r="8" s="1" customFormat="1" ht="12" customHeight="1">
      <c r="B8" s="20"/>
      <c r="D8" s="142" t="s">
        <v>112</v>
      </c>
      <c r="L8" s="20"/>
    </row>
    <row r="9" s="2" customFormat="1" ht="16.5" customHeight="1">
      <c r="A9" s="38"/>
      <c r="B9" s="44"/>
      <c r="C9" s="38"/>
      <c r="D9" s="38"/>
      <c r="E9" s="143" t="s">
        <v>1418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735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1544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12. 5. 2023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27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22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tr">
        <f>IF('Rekapitulace stavby'!AN16="","",'Rekapitulace stavby'!AN16)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2" t="s">
        <v>28</v>
      </c>
      <c r="J23" s="133" t="str">
        <f>IF('Rekapitulace stavby'!AN17="","",'Rekapitulace stavby'!AN17)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35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36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37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39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41</v>
      </c>
      <c r="G34" s="38"/>
      <c r="H34" s="38"/>
      <c r="I34" s="154" t="s">
        <v>40</v>
      </c>
      <c r="J34" s="154" t="s">
        <v>42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43</v>
      </c>
      <c r="E35" s="142" t="s">
        <v>44</v>
      </c>
      <c r="F35" s="156">
        <f>ROUND((SUM(BE85:BE135)),  2)</f>
        <v>0</v>
      </c>
      <c r="G35" s="38"/>
      <c r="H35" s="38"/>
      <c r="I35" s="157">
        <v>0.20999999999999999</v>
      </c>
      <c r="J35" s="156">
        <f>ROUND(((SUM(BE85:BE135))*I35),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45</v>
      </c>
      <c r="F36" s="156">
        <f>ROUND((SUM(BF85:BF135)),  2)</f>
        <v>0</v>
      </c>
      <c r="G36" s="38"/>
      <c r="H36" s="38"/>
      <c r="I36" s="157">
        <v>0.14999999999999999</v>
      </c>
      <c r="J36" s="156">
        <f>ROUND(((SUM(BF85:BF135))*I36),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56">
        <f>ROUND((SUM(BG85:BG135)),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47</v>
      </c>
      <c r="F38" s="156">
        <f>ROUND((SUM(BH85:BH135)),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48</v>
      </c>
      <c r="F39" s="156">
        <f>ROUND((SUM(BI85:BI135)),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114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Rozšíření jednotky poanesteziologické péče na operačních sálech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112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1418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735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05.2 - Elektromateriál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Nemocnice Havířov, p.o.</v>
      </c>
      <c r="G56" s="40"/>
      <c r="H56" s="40"/>
      <c r="I56" s="32" t="s">
        <v>23</v>
      </c>
      <c r="J56" s="72" t="str">
        <f>IF(J14="","",J14)</f>
        <v>12. 5. 2023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Nemocnice Havířov, p.o.</v>
      </c>
      <c r="G58" s="40"/>
      <c r="H58" s="40"/>
      <c r="I58" s="32" t="s">
        <v>31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Amun Pro s.r.o.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115</v>
      </c>
      <c r="D61" s="171"/>
      <c r="E61" s="171"/>
      <c r="F61" s="171"/>
      <c r="G61" s="171"/>
      <c r="H61" s="171"/>
      <c r="I61" s="171"/>
      <c r="J61" s="172" t="s">
        <v>116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71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117</v>
      </c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133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9" t="str">
        <f>E7</f>
        <v>Rozšíření jednotky poanesteziologické péče na operačních sálech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112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1418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735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05.2 - Elektromateriál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>Nemocnice Havířov, p.o.</v>
      </c>
      <c r="G79" s="40"/>
      <c r="H79" s="40"/>
      <c r="I79" s="32" t="s">
        <v>23</v>
      </c>
      <c r="J79" s="72" t="str">
        <f>IF(J14="","",J14)</f>
        <v>12. 5. 2023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25</v>
      </c>
      <c r="D81" s="40"/>
      <c r="E81" s="40"/>
      <c r="F81" s="27" t="str">
        <f>E17</f>
        <v>Nemocnice Havířov, p.o.</v>
      </c>
      <c r="G81" s="40"/>
      <c r="H81" s="40"/>
      <c r="I81" s="32" t="s">
        <v>31</v>
      </c>
      <c r="J81" s="36" t="str">
        <f>E23</f>
        <v xml:space="preserve"> 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29</v>
      </c>
      <c r="D82" s="40"/>
      <c r="E82" s="40"/>
      <c r="F82" s="27" t="str">
        <f>IF(E20="","",E20)</f>
        <v>Vyplň údaj</v>
      </c>
      <c r="G82" s="40"/>
      <c r="H82" s="40"/>
      <c r="I82" s="32" t="s">
        <v>34</v>
      </c>
      <c r="J82" s="36" t="str">
        <f>E26</f>
        <v>Amun Pro s.r.o.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85"/>
      <c r="B84" s="186"/>
      <c r="C84" s="187" t="s">
        <v>134</v>
      </c>
      <c r="D84" s="188" t="s">
        <v>58</v>
      </c>
      <c r="E84" s="188" t="s">
        <v>54</v>
      </c>
      <c r="F84" s="188" t="s">
        <v>55</v>
      </c>
      <c r="G84" s="188" t="s">
        <v>135</v>
      </c>
      <c r="H84" s="188" t="s">
        <v>136</v>
      </c>
      <c r="I84" s="188" t="s">
        <v>137</v>
      </c>
      <c r="J84" s="188" t="s">
        <v>116</v>
      </c>
      <c r="K84" s="189" t="s">
        <v>138</v>
      </c>
      <c r="L84" s="190"/>
      <c r="M84" s="92" t="s">
        <v>19</v>
      </c>
      <c r="N84" s="93" t="s">
        <v>43</v>
      </c>
      <c r="O84" s="93" t="s">
        <v>139</v>
      </c>
      <c r="P84" s="93" t="s">
        <v>140</v>
      </c>
      <c r="Q84" s="93" t="s">
        <v>141</v>
      </c>
      <c r="R84" s="93" t="s">
        <v>142</v>
      </c>
      <c r="S84" s="93" t="s">
        <v>143</v>
      </c>
      <c r="T84" s="94" t="s">
        <v>144</v>
      </c>
      <c r="U84" s="185"/>
      <c r="V84" s="185"/>
      <c r="W84" s="185"/>
      <c r="X84" s="185"/>
      <c r="Y84" s="185"/>
      <c r="Z84" s="185"/>
      <c r="AA84" s="185"/>
      <c r="AB84" s="185"/>
      <c r="AC84" s="185"/>
      <c r="AD84" s="185"/>
      <c r="AE84" s="185"/>
    </row>
    <row r="85" s="2" customFormat="1" ht="22.8" customHeight="1">
      <c r="A85" s="38"/>
      <c r="B85" s="39"/>
      <c r="C85" s="99" t="s">
        <v>145</v>
      </c>
      <c r="D85" s="40"/>
      <c r="E85" s="40"/>
      <c r="F85" s="40"/>
      <c r="G85" s="40"/>
      <c r="H85" s="40"/>
      <c r="I85" s="40"/>
      <c r="J85" s="191">
        <f>BK85</f>
        <v>0</v>
      </c>
      <c r="K85" s="40"/>
      <c r="L85" s="44"/>
      <c r="M85" s="95"/>
      <c r="N85" s="192"/>
      <c r="O85" s="96"/>
      <c r="P85" s="193">
        <f>SUM(P86:P135)</f>
        <v>0</v>
      </c>
      <c r="Q85" s="96"/>
      <c r="R85" s="193">
        <f>SUM(R86:R135)</f>
        <v>0</v>
      </c>
      <c r="S85" s="96"/>
      <c r="T85" s="194">
        <f>SUM(T86:T135)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72</v>
      </c>
      <c r="AU85" s="17" t="s">
        <v>117</v>
      </c>
      <c r="BK85" s="195">
        <f>SUM(BK86:BK135)</f>
        <v>0</v>
      </c>
    </row>
    <row r="86" s="2" customFormat="1" ht="16.5" customHeight="1">
      <c r="A86" s="38"/>
      <c r="B86" s="39"/>
      <c r="C86" s="231" t="s">
        <v>81</v>
      </c>
      <c r="D86" s="231" t="s">
        <v>166</v>
      </c>
      <c r="E86" s="232" t="s">
        <v>1545</v>
      </c>
      <c r="F86" s="233" t="s">
        <v>1546</v>
      </c>
      <c r="G86" s="234" t="s">
        <v>253</v>
      </c>
      <c r="H86" s="235">
        <v>426</v>
      </c>
      <c r="I86" s="236"/>
      <c r="J86" s="237">
        <f>ROUND(I86*H86,2)</f>
        <v>0</v>
      </c>
      <c r="K86" s="233" t="s">
        <v>19</v>
      </c>
      <c r="L86" s="44"/>
      <c r="M86" s="238" t="s">
        <v>19</v>
      </c>
      <c r="N86" s="239" t="s">
        <v>44</v>
      </c>
      <c r="O86" s="84"/>
      <c r="P86" s="222">
        <f>O86*H86</f>
        <v>0</v>
      </c>
      <c r="Q86" s="222">
        <v>0</v>
      </c>
      <c r="R86" s="222">
        <f>Q86*H86</f>
        <v>0</v>
      </c>
      <c r="S86" s="222">
        <v>0</v>
      </c>
      <c r="T86" s="223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4" t="s">
        <v>158</v>
      </c>
      <c r="AT86" s="224" t="s">
        <v>166</v>
      </c>
      <c r="AU86" s="224" t="s">
        <v>73</v>
      </c>
      <c r="AY86" s="17" t="s">
        <v>148</v>
      </c>
      <c r="BE86" s="225">
        <f>IF(N86="základní",J86,0)</f>
        <v>0</v>
      </c>
      <c r="BF86" s="225">
        <f>IF(N86="snížená",J86,0)</f>
        <v>0</v>
      </c>
      <c r="BG86" s="225">
        <f>IF(N86="zákl. přenesená",J86,0)</f>
        <v>0</v>
      </c>
      <c r="BH86" s="225">
        <f>IF(N86="sníž. přenesená",J86,0)</f>
        <v>0</v>
      </c>
      <c r="BI86" s="225">
        <f>IF(N86="nulová",J86,0)</f>
        <v>0</v>
      </c>
      <c r="BJ86" s="17" t="s">
        <v>81</v>
      </c>
      <c r="BK86" s="225">
        <f>ROUND(I86*H86,2)</f>
        <v>0</v>
      </c>
      <c r="BL86" s="17" t="s">
        <v>158</v>
      </c>
      <c r="BM86" s="224" t="s">
        <v>1547</v>
      </c>
    </row>
    <row r="87" s="2" customFormat="1">
      <c r="A87" s="38"/>
      <c r="B87" s="39"/>
      <c r="C87" s="40"/>
      <c r="D87" s="226" t="s">
        <v>160</v>
      </c>
      <c r="E87" s="40"/>
      <c r="F87" s="227" t="s">
        <v>1546</v>
      </c>
      <c r="G87" s="40"/>
      <c r="H87" s="40"/>
      <c r="I87" s="228"/>
      <c r="J87" s="40"/>
      <c r="K87" s="40"/>
      <c r="L87" s="44"/>
      <c r="M87" s="229"/>
      <c r="N87" s="230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160</v>
      </c>
      <c r="AU87" s="17" t="s">
        <v>73</v>
      </c>
    </row>
    <row r="88" s="2" customFormat="1" ht="16.5" customHeight="1">
      <c r="A88" s="38"/>
      <c r="B88" s="39"/>
      <c r="C88" s="231" t="s">
        <v>83</v>
      </c>
      <c r="D88" s="231" t="s">
        <v>166</v>
      </c>
      <c r="E88" s="232" t="s">
        <v>1548</v>
      </c>
      <c r="F88" s="233" t="s">
        <v>1549</v>
      </c>
      <c r="G88" s="234" t="s">
        <v>253</v>
      </c>
      <c r="H88" s="235">
        <v>196</v>
      </c>
      <c r="I88" s="236"/>
      <c r="J88" s="237">
        <f>ROUND(I88*H88,2)</f>
        <v>0</v>
      </c>
      <c r="K88" s="233" t="s">
        <v>19</v>
      </c>
      <c r="L88" s="44"/>
      <c r="M88" s="238" t="s">
        <v>19</v>
      </c>
      <c r="N88" s="239" t="s">
        <v>44</v>
      </c>
      <c r="O88" s="84"/>
      <c r="P88" s="222">
        <f>O88*H88</f>
        <v>0</v>
      </c>
      <c r="Q88" s="222">
        <v>0</v>
      </c>
      <c r="R88" s="222">
        <f>Q88*H88</f>
        <v>0</v>
      </c>
      <c r="S88" s="222">
        <v>0</v>
      </c>
      <c r="T88" s="223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24" t="s">
        <v>158</v>
      </c>
      <c r="AT88" s="224" t="s">
        <v>166</v>
      </c>
      <c r="AU88" s="224" t="s">
        <v>73</v>
      </c>
      <c r="AY88" s="17" t="s">
        <v>148</v>
      </c>
      <c r="BE88" s="225">
        <f>IF(N88="základní",J88,0)</f>
        <v>0</v>
      </c>
      <c r="BF88" s="225">
        <f>IF(N88="snížená",J88,0)</f>
        <v>0</v>
      </c>
      <c r="BG88" s="225">
        <f>IF(N88="zákl. přenesená",J88,0)</f>
        <v>0</v>
      </c>
      <c r="BH88" s="225">
        <f>IF(N88="sníž. přenesená",J88,0)</f>
        <v>0</v>
      </c>
      <c r="BI88" s="225">
        <f>IF(N88="nulová",J88,0)</f>
        <v>0</v>
      </c>
      <c r="BJ88" s="17" t="s">
        <v>81</v>
      </c>
      <c r="BK88" s="225">
        <f>ROUND(I88*H88,2)</f>
        <v>0</v>
      </c>
      <c r="BL88" s="17" t="s">
        <v>158</v>
      </c>
      <c r="BM88" s="224" t="s">
        <v>1550</v>
      </c>
    </row>
    <row r="89" s="2" customFormat="1">
      <c r="A89" s="38"/>
      <c r="B89" s="39"/>
      <c r="C89" s="40"/>
      <c r="D89" s="226" t="s">
        <v>160</v>
      </c>
      <c r="E89" s="40"/>
      <c r="F89" s="227" t="s">
        <v>1549</v>
      </c>
      <c r="G89" s="40"/>
      <c r="H89" s="40"/>
      <c r="I89" s="228"/>
      <c r="J89" s="40"/>
      <c r="K89" s="40"/>
      <c r="L89" s="44"/>
      <c r="M89" s="229"/>
      <c r="N89" s="230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160</v>
      </c>
      <c r="AU89" s="17" t="s">
        <v>73</v>
      </c>
    </row>
    <row r="90" s="2" customFormat="1" ht="16.5" customHeight="1">
      <c r="A90" s="38"/>
      <c r="B90" s="39"/>
      <c r="C90" s="231" t="s">
        <v>217</v>
      </c>
      <c r="D90" s="231" t="s">
        <v>166</v>
      </c>
      <c r="E90" s="232" t="s">
        <v>1551</v>
      </c>
      <c r="F90" s="233" t="s">
        <v>1552</v>
      </c>
      <c r="G90" s="234" t="s">
        <v>1553</v>
      </c>
      <c r="H90" s="235">
        <v>2</v>
      </c>
      <c r="I90" s="236"/>
      <c r="J90" s="237">
        <f>ROUND(I90*H90,2)</f>
        <v>0</v>
      </c>
      <c r="K90" s="233" t="s">
        <v>19</v>
      </c>
      <c r="L90" s="44"/>
      <c r="M90" s="238" t="s">
        <v>19</v>
      </c>
      <c r="N90" s="239" t="s">
        <v>44</v>
      </c>
      <c r="O90" s="84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4" t="s">
        <v>158</v>
      </c>
      <c r="AT90" s="224" t="s">
        <v>166</v>
      </c>
      <c r="AU90" s="224" t="s">
        <v>73</v>
      </c>
      <c r="AY90" s="17" t="s">
        <v>148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7" t="s">
        <v>81</v>
      </c>
      <c r="BK90" s="225">
        <f>ROUND(I90*H90,2)</f>
        <v>0</v>
      </c>
      <c r="BL90" s="17" t="s">
        <v>158</v>
      </c>
      <c r="BM90" s="224" t="s">
        <v>1554</v>
      </c>
    </row>
    <row r="91" s="2" customFormat="1">
      <c r="A91" s="38"/>
      <c r="B91" s="39"/>
      <c r="C91" s="40"/>
      <c r="D91" s="226" t="s">
        <v>160</v>
      </c>
      <c r="E91" s="40"/>
      <c r="F91" s="227" t="s">
        <v>1552</v>
      </c>
      <c r="G91" s="40"/>
      <c r="H91" s="40"/>
      <c r="I91" s="228"/>
      <c r="J91" s="40"/>
      <c r="K91" s="40"/>
      <c r="L91" s="44"/>
      <c r="M91" s="229"/>
      <c r="N91" s="230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160</v>
      </c>
      <c r="AU91" s="17" t="s">
        <v>73</v>
      </c>
    </row>
    <row r="92" s="2" customFormat="1" ht="16.5" customHeight="1">
      <c r="A92" s="38"/>
      <c r="B92" s="39"/>
      <c r="C92" s="231" t="s">
        <v>157</v>
      </c>
      <c r="D92" s="231" t="s">
        <v>166</v>
      </c>
      <c r="E92" s="232" t="s">
        <v>1555</v>
      </c>
      <c r="F92" s="233" t="s">
        <v>1556</v>
      </c>
      <c r="G92" s="234" t="s">
        <v>1553</v>
      </c>
      <c r="H92" s="235">
        <v>62</v>
      </c>
      <c r="I92" s="236"/>
      <c r="J92" s="237">
        <f>ROUND(I92*H92,2)</f>
        <v>0</v>
      </c>
      <c r="K92" s="233" t="s">
        <v>19</v>
      </c>
      <c r="L92" s="44"/>
      <c r="M92" s="238" t="s">
        <v>19</v>
      </c>
      <c r="N92" s="239" t="s">
        <v>44</v>
      </c>
      <c r="O92" s="84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4" t="s">
        <v>158</v>
      </c>
      <c r="AT92" s="224" t="s">
        <v>166</v>
      </c>
      <c r="AU92" s="224" t="s">
        <v>73</v>
      </c>
      <c r="AY92" s="17" t="s">
        <v>148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7" t="s">
        <v>81</v>
      </c>
      <c r="BK92" s="225">
        <f>ROUND(I92*H92,2)</f>
        <v>0</v>
      </c>
      <c r="BL92" s="17" t="s">
        <v>158</v>
      </c>
      <c r="BM92" s="224" t="s">
        <v>1557</v>
      </c>
    </row>
    <row r="93" s="2" customFormat="1">
      <c r="A93" s="38"/>
      <c r="B93" s="39"/>
      <c r="C93" s="40"/>
      <c r="D93" s="226" t="s">
        <v>160</v>
      </c>
      <c r="E93" s="40"/>
      <c r="F93" s="227" t="s">
        <v>1556</v>
      </c>
      <c r="G93" s="40"/>
      <c r="H93" s="40"/>
      <c r="I93" s="228"/>
      <c r="J93" s="40"/>
      <c r="K93" s="40"/>
      <c r="L93" s="44"/>
      <c r="M93" s="229"/>
      <c r="N93" s="230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160</v>
      </c>
      <c r="AU93" s="17" t="s">
        <v>73</v>
      </c>
    </row>
    <row r="94" s="2" customFormat="1" ht="16.5" customHeight="1">
      <c r="A94" s="38"/>
      <c r="B94" s="39"/>
      <c r="C94" s="231" t="s">
        <v>225</v>
      </c>
      <c r="D94" s="231" t="s">
        <v>166</v>
      </c>
      <c r="E94" s="232" t="s">
        <v>1558</v>
      </c>
      <c r="F94" s="233" t="s">
        <v>1559</v>
      </c>
      <c r="G94" s="234" t="s">
        <v>1553</v>
      </c>
      <c r="H94" s="235">
        <v>7</v>
      </c>
      <c r="I94" s="236"/>
      <c r="J94" s="237">
        <f>ROUND(I94*H94,2)</f>
        <v>0</v>
      </c>
      <c r="K94" s="233" t="s">
        <v>19</v>
      </c>
      <c r="L94" s="44"/>
      <c r="M94" s="238" t="s">
        <v>19</v>
      </c>
      <c r="N94" s="239" t="s">
        <v>44</v>
      </c>
      <c r="O94" s="84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4" t="s">
        <v>158</v>
      </c>
      <c r="AT94" s="224" t="s">
        <v>166</v>
      </c>
      <c r="AU94" s="224" t="s">
        <v>73</v>
      </c>
      <c r="AY94" s="17" t="s">
        <v>148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7" t="s">
        <v>81</v>
      </c>
      <c r="BK94" s="225">
        <f>ROUND(I94*H94,2)</f>
        <v>0</v>
      </c>
      <c r="BL94" s="17" t="s">
        <v>158</v>
      </c>
      <c r="BM94" s="224" t="s">
        <v>1560</v>
      </c>
    </row>
    <row r="95" s="2" customFormat="1">
      <c r="A95" s="38"/>
      <c r="B95" s="39"/>
      <c r="C95" s="40"/>
      <c r="D95" s="226" t="s">
        <v>160</v>
      </c>
      <c r="E95" s="40"/>
      <c r="F95" s="227" t="s">
        <v>1559</v>
      </c>
      <c r="G95" s="40"/>
      <c r="H95" s="40"/>
      <c r="I95" s="228"/>
      <c r="J95" s="40"/>
      <c r="K95" s="40"/>
      <c r="L95" s="44"/>
      <c r="M95" s="229"/>
      <c r="N95" s="230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160</v>
      </c>
      <c r="AU95" s="17" t="s">
        <v>73</v>
      </c>
    </row>
    <row r="96" s="2" customFormat="1" ht="16.5" customHeight="1">
      <c r="A96" s="38"/>
      <c r="B96" s="39"/>
      <c r="C96" s="231" t="s">
        <v>232</v>
      </c>
      <c r="D96" s="231" t="s">
        <v>166</v>
      </c>
      <c r="E96" s="232" t="s">
        <v>1561</v>
      </c>
      <c r="F96" s="233" t="s">
        <v>1562</v>
      </c>
      <c r="G96" s="234" t="s">
        <v>152</v>
      </c>
      <c r="H96" s="235">
        <v>49</v>
      </c>
      <c r="I96" s="236"/>
      <c r="J96" s="237">
        <f>ROUND(I96*H96,2)</f>
        <v>0</v>
      </c>
      <c r="K96" s="233" t="s">
        <v>19</v>
      </c>
      <c r="L96" s="44"/>
      <c r="M96" s="238" t="s">
        <v>19</v>
      </c>
      <c r="N96" s="239" t="s">
        <v>44</v>
      </c>
      <c r="O96" s="84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4" t="s">
        <v>158</v>
      </c>
      <c r="AT96" s="224" t="s">
        <v>166</v>
      </c>
      <c r="AU96" s="224" t="s">
        <v>73</v>
      </c>
      <c r="AY96" s="17" t="s">
        <v>148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7" t="s">
        <v>81</v>
      </c>
      <c r="BK96" s="225">
        <f>ROUND(I96*H96,2)</f>
        <v>0</v>
      </c>
      <c r="BL96" s="17" t="s">
        <v>158</v>
      </c>
      <c r="BM96" s="224" t="s">
        <v>1563</v>
      </c>
    </row>
    <row r="97" s="2" customFormat="1">
      <c r="A97" s="38"/>
      <c r="B97" s="39"/>
      <c r="C97" s="40"/>
      <c r="D97" s="226" t="s">
        <v>160</v>
      </c>
      <c r="E97" s="40"/>
      <c r="F97" s="227" t="s">
        <v>1562</v>
      </c>
      <c r="G97" s="40"/>
      <c r="H97" s="40"/>
      <c r="I97" s="228"/>
      <c r="J97" s="40"/>
      <c r="K97" s="40"/>
      <c r="L97" s="44"/>
      <c r="M97" s="229"/>
      <c r="N97" s="230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160</v>
      </c>
      <c r="AU97" s="17" t="s">
        <v>73</v>
      </c>
    </row>
    <row r="98" s="2" customFormat="1" ht="16.5" customHeight="1">
      <c r="A98" s="38"/>
      <c r="B98" s="39"/>
      <c r="C98" s="231" t="s">
        <v>238</v>
      </c>
      <c r="D98" s="231" t="s">
        <v>166</v>
      </c>
      <c r="E98" s="232" t="s">
        <v>1564</v>
      </c>
      <c r="F98" s="233" t="s">
        <v>1565</v>
      </c>
      <c r="G98" s="234" t="s">
        <v>1553</v>
      </c>
      <c r="H98" s="235">
        <v>18</v>
      </c>
      <c r="I98" s="236"/>
      <c r="J98" s="237">
        <f>ROUND(I98*H98,2)</f>
        <v>0</v>
      </c>
      <c r="K98" s="233" t="s">
        <v>19</v>
      </c>
      <c r="L98" s="44"/>
      <c r="M98" s="238" t="s">
        <v>19</v>
      </c>
      <c r="N98" s="239" t="s">
        <v>44</v>
      </c>
      <c r="O98" s="84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4" t="s">
        <v>158</v>
      </c>
      <c r="AT98" s="224" t="s">
        <v>166</v>
      </c>
      <c r="AU98" s="224" t="s">
        <v>73</v>
      </c>
      <c r="AY98" s="17" t="s">
        <v>148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7" t="s">
        <v>81</v>
      </c>
      <c r="BK98" s="225">
        <f>ROUND(I98*H98,2)</f>
        <v>0</v>
      </c>
      <c r="BL98" s="17" t="s">
        <v>158</v>
      </c>
      <c r="BM98" s="224" t="s">
        <v>1566</v>
      </c>
    </row>
    <row r="99" s="2" customFormat="1">
      <c r="A99" s="38"/>
      <c r="B99" s="39"/>
      <c r="C99" s="40"/>
      <c r="D99" s="226" t="s">
        <v>160</v>
      </c>
      <c r="E99" s="40"/>
      <c r="F99" s="227" t="s">
        <v>1565</v>
      </c>
      <c r="G99" s="40"/>
      <c r="H99" s="40"/>
      <c r="I99" s="228"/>
      <c r="J99" s="40"/>
      <c r="K99" s="40"/>
      <c r="L99" s="44"/>
      <c r="M99" s="229"/>
      <c r="N99" s="230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160</v>
      </c>
      <c r="AU99" s="17" t="s">
        <v>73</v>
      </c>
    </row>
    <row r="100" s="2" customFormat="1" ht="16.5" customHeight="1">
      <c r="A100" s="38"/>
      <c r="B100" s="39"/>
      <c r="C100" s="231" t="s">
        <v>243</v>
      </c>
      <c r="D100" s="231" t="s">
        <v>166</v>
      </c>
      <c r="E100" s="232" t="s">
        <v>1567</v>
      </c>
      <c r="F100" s="233" t="s">
        <v>1568</v>
      </c>
      <c r="G100" s="234" t="s">
        <v>1553</v>
      </c>
      <c r="H100" s="235">
        <v>2</v>
      </c>
      <c r="I100" s="236"/>
      <c r="J100" s="237">
        <f>ROUND(I100*H100,2)</f>
        <v>0</v>
      </c>
      <c r="K100" s="233" t="s">
        <v>19</v>
      </c>
      <c r="L100" s="44"/>
      <c r="M100" s="238" t="s">
        <v>19</v>
      </c>
      <c r="N100" s="239" t="s">
        <v>44</v>
      </c>
      <c r="O100" s="84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4" t="s">
        <v>158</v>
      </c>
      <c r="AT100" s="224" t="s">
        <v>166</v>
      </c>
      <c r="AU100" s="224" t="s">
        <v>73</v>
      </c>
      <c r="AY100" s="17" t="s">
        <v>148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7" t="s">
        <v>81</v>
      </c>
      <c r="BK100" s="225">
        <f>ROUND(I100*H100,2)</f>
        <v>0</v>
      </c>
      <c r="BL100" s="17" t="s">
        <v>158</v>
      </c>
      <c r="BM100" s="224" t="s">
        <v>1569</v>
      </c>
    </row>
    <row r="101" s="2" customFormat="1">
      <c r="A101" s="38"/>
      <c r="B101" s="39"/>
      <c r="C101" s="40"/>
      <c r="D101" s="226" t="s">
        <v>160</v>
      </c>
      <c r="E101" s="40"/>
      <c r="F101" s="227" t="s">
        <v>1568</v>
      </c>
      <c r="G101" s="40"/>
      <c r="H101" s="40"/>
      <c r="I101" s="228"/>
      <c r="J101" s="40"/>
      <c r="K101" s="40"/>
      <c r="L101" s="44"/>
      <c r="M101" s="229"/>
      <c r="N101" s="230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160</v>
      </c>
      <c r="AU101" s="17" t="s">
        <v>73</v>
      </c>
    </row>
    <row r="102" s="2" customFormat="1" ht="16.5" customHeight="1">
      <c r="A102" s="38"/>
      <c r="B102" s="39"/>
      <c r="C102" s="231" t="s">
        <v>250</v>
      </c>
      <c r="D102" s="231" t="s">
        <v>166</v>
      </c>
      <c r="E102" s="232" t="s">
        <v>1570</v>
      </c>
      <c r="F102" s="233" t="s">
        <v>1571</v>
      </c>
      <c r="G102" s="234" t="s">
        <v>1553</v>
      </c>
      <c r="H102" s="235">
        <v>3</v>
      </c>
      <c r="I102" s="236"/>
      <c r="J102" s="237">
        <f>ROUND(I102*H102,2)</f>
        <v>0</v>
      </c>
      <c r="K102" s="233" t="s">
        <v>19</v>
      </c>
      <c r="L102" s="44"/>
      <c r="M102" s="238" t="s">
        <v>19</v>
      </c>
      <c r="N102" s="239" t="s">
        <v>44</v>
      </c>
      <c r="O102" s="84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4" t="s">
        <v>158</v>
      </c>
      <c r="AT102" s="224" t="s">
        <v>166</v>
      </c>
      <c r="AU102" s="224" t="s">
        <v>73</v>
      </c>
      <c r="AY102" s="17" t="s">
        <v>148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7" t="s">
        <v>81</v>
      </c>
      <c r="BK102" s="225">
        <f>ROUND(I102*H102,2)</f>
        <v>0</v>
      </c>
      <c r="BL102" s="17" t="s">
        <v>158</v>
      </c>
      <c r="BM102" s="224" t="s">
        <v>1572</v>
      </c>
    </row>
    <row r="103" s="2" customFormat="1">
      <c r="A103" s="38"/>
      <c r="B103" s="39"/>
      <c r="C103" s="40"/>
      <c r="D103" s="226" t="s">
        <v>160</v>
      </c>
      <c r="E103" s="40"/>
      <c r="F103" s="227" t="s">
        <v>1571</v>
      </c>
      <c r="G103" s="40"/>
      <c r="H103" s="40"/>
      <c r="I103" s="228"/>
      <c r="J103" s="40"/>
      <c r="K103" s="40"/>
      <c r="L103" s="44"/>
      <c r="M103" s="229"/>
      <c r="N103" s="230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160</v>
      </c>
      <c r="AU103" s="17" t="s">
        <v>73</v>
      </c>
    </row>
    <row r="104" s="2" customFormat="1" ht="16.5" customHeight="1">
      <c r="A104" s="38"/>
      <c r="B104" s="39"/>
      <c r="C104" s="231" t="s">
        <v>292</v>
      </c>
      <c r="D104" s="231" t="s">
        <v>166</v>
      </c>
      <c r="E104" s="232" t="s">
        <v>1573</v>
      </c>
      <c r="F104" s="233" t="s">
        <v>1574</v>
      </c>
      <c r="G104" s="234" t="s">
        <v>1159</v>
      </c>
      <c r="H104" s="235">
        <v>1</v>
      </c>
      <c r="I104" s="236"/>
      <c r="J104" s="237">
        <f>ROUND(I104*H104,2)</f>
        <v>0</v>
      </c>
      <c r="K104" s="233" t="s">
        <v>19</v>
      </c>
      <c r="L104" s="44"/>
      <c r="M104" s="238" t="s">
        <v>19</v>
      </c>
      <c r="N104" s="239" t="s">
        <v>44</v>
      </c>
      <c r="O104" s="84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4" t="s">
        <v>158</v>
      </c>
      <c r="AT104" s="224" t="s">
        <v>166</v>
      </c>
      <c r="AU104" s="224" t="s">
        <v>73</v>
      </c>
      <c r="AY104" s="17" t="s">
        <v>148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7" t="s">
        <v>81</v>
      </c>
      <c r="BK104" s="225">
        <f>ROUND(I104*H104,2)</f>
        <v>0</v>
      </c>
      <c r="BL104" s="17" t="s">
        <v>158</v>
      </c>
      <c r="BM104" s="224" t="s">
        <v>1575</v>
      </c>
    </row>
    <row r="105" s="2" customFormat="1">
      <c r="A105" s="38"/>
      <c r="B105" s="39"/>
      <c r="C105" s="40"/>
      <c r="D105" s="226" t="s">
        <v>160</v>
      </c>
      <c r="E105" s="40"/>
      <c r="F105" s="227" t="s">
        <v>1574</v>
      </c>
      <c r="G105" s="40"/>
      <c r="H105" s="40"/>
      <c r="I105" s="228"/>
      <c r="J105" s="40"/>
      <c r="K105" s="40"/>
      <c r="L105" s="44"/>
      <c r="M105" s="229"/>
      <c r="N105" s="230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160</v>
      </c>
      <c r="AU105" s="17" t="s">
        <v>73</v>
      </c>
    </row>
    <row r="106" s="2" customFormat="1" ht="16.5" customHeight="1">
      <c r="A106" s="38"/>
      <c r="B106" s="39"/>
      <c r="C106" s="231" t="s">
        <v>7</v>
      </c>
      <c r="D106" s="231" t="s">
        <v>166</v>
      </c>
      <c r="E106" s="232" t="s">
        <v>1576</v>
      </c>
      <c r="F106" s="233" t="s">
        <v>1577</v>
      </c>
      <c r="G106" s="234" t="s">
        <v>1159</v>
      </c>
      <c r="H106" s="235">
        <v>17</v>
      </c>
      <c r="I106" s="236"/>
      <c r="J106" s="237">
        <f>ROUND(I106*H106,2)</f>
        <v>0</v>
      </c>
      <c r="K106" s="233" t="s">
        <v>19</v>
      </c>
      <c r="L106" s="44"/>
      <c r="M106" s="238" t="s">
        <v>19</v>
      </c>
      <c r="N106" s="239" t="s">
        <v>44</v>
      </c>
      <c r="O106" s="84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4" t="s">
        <v>158</v>
      </c>
      <c r="AT106" s="224" t="s">
        <v>166</v>
      </c>
      <c r="AU106" s="224" t="s">
        <v>73</v>
      </c>
      <c r="AY106" s="17" t="s">
        <v>148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7" t="s">
        <v>81</v>
      </c>
      <c r="BK106" s="225">
        <f>ROUND(I106*H106,2)</f>
        <v>0</v>
      </c>
      <c r="BL106" s="17" t="s">
        <v>158</v>
      </c>
      <c r="BM106" s="224" t="s">
        <v>1578</v>
      </c>
    </row>
    <row r="107" s="2" customFormat="1">
      <c r="A107" s="38"/>
      <c r="B107" s="39"/>
      <c r="C107" s="40"/>
      <c r="D107" s="226" t="s">
        <v>160</v>
      </c>
      <c r="E107" s="40"/>
      <c r="F107" s="227" t="s">
        <v>1577</v>
      </c>
      <c r="G107" s="40"/>
      <c r="H107" s="40"/>
      <c r="I107" s="228"/>
      <c r="J107" s="40"/>
      <c r="K107" s="40"/>
      <c r="L107" s="44"/>
      <c r="M107" s="229"/>
      <c r="N107" s="230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160</v>
      </c>
      <c r="AU107" s="17" t="s">
        <v>73</v>
      </c>
    </row>
    <row r="108" s="2" customFormat="1" ht="16.5" customHeight="1">
      <c r="A108" s="38"/>
      <c r="B108" s="39"/>
      <c r="C108" s="231" t="s">
        <v>304</v>
      </c>
      <c r="D108" s="231" t="s">
        <v>166</v>
      </c>
      <c r="E108" s="232" t="s">
        <v>1579</v>
      </c>
      <c r="F108" s="233" t="s">
        <v>1580</v>
      </c>
      <c r="G108" s="234" t="s">
        <v>1159</v>
      </c>
      <c r="H108" s="235">
        <v>4</v>
      </c>
      <c r="I108" s="236"/>
      <c r="J108" s="237">
        <f>ROUND(I108*H108,2)</f>
        <v>0</v>
      </c>
      <c r="K108" s="233" t="s">
        <v>19</v>
      </c>
      <c r="L108" s="44"/>
      <c r="M108" s="238" t="s">
        <v>19</v>
      </c>
      <c r="N108" s="239" t="s">
        <v>44</v>
      </c>
      <c r="O108" s="84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4" t="s">
        <v>158</v>
      </c>
      <c r="AT108" s="224" t="s">
        <v>166</v>
      </c>
      <c r="AU108" s="224" t="s">
        <v>73</v>
      </c>
      <c r="AY108" s="17" t="s">
        <v>148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7" t="s">
        <v>81</v>
      </c>
      <c r="BK108" s="225">
        <f>ROUND(I108*H108,2)</f>
        <v>0</v>
      </c>
      <c r="BL108" s="17" t="s">
        <v>158</v>
      </c>
      <c r="BM108" s="224" t="s">
        <v>1581</v>
      </c>
    </row>
    <row r="109" s="2" customFormat="1">
      <c r="A109" s="38"/>
      <c r="B109" s="39"/>
      <c r="C109" s="40"/>
      <c r="D109" s="226" t="s">
        <v>160</v>
      </c>
      <c r="E109" s="40"/>
      <c r="F109" s="227" t="s">
        <v>1580</v>
      </c>
      <c r="G109" s="40"/>
      <c r="H109" s="40"/>
      <c r="I109" s="228"/>
      <c r="J109" s="40"/>
      <c r="K109" s="40"/>
      <c r="L109" s="44"/>
      <c r="M109" s="229"/>
      <c r="N109" s="230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160</v>
      </c>
      <c r="AU109" s="17" t="s">
        <v>73</v>
      </c>
    </row>
    <row r="110" s="2" customFormat="1" ht="16.5" customHeight="1">
      <c r="A110" s="38"/>
      <c r="B110" s="39"/>
      <c r="C110" s="231" t="s">
        <v>310</v>
      </c>
      <c r="D110" s="231" t="s">
        <v>166</v>
      </c>
      <c r="E110" s="232" t="s">
        <v>1582</v>
      </c>
      <c r="F110" s="233" t="s">
        <v>1583</v>
      </c>
      <c r="G110" s="234" t="s">
        <v>1159</v>
      </c>
      <c r="H110" s="235">
        <v>2</v>
      </c>
      <c r="I110" s="236"/>
      <c r="J110" s="237">
        <f>ROUND(I110*H110,2)</f>
        <v>0</v>
      </c>
      <c r="K110" s="233" t="s">
        <v>19</v>
      </c>
      <c r="L110" s="44"/>
      <c r="M110" s="238" t="s">
        <v>19</v>
      </c>
      <c r="N110" s="239" t="s">
        <v>44</v>
      </c>
      <c r="O110" s="84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4" t="s">
        <v>158</v>
      </c>
      <c r="AT110" s="224" t="s">
        <v>166</v>
      </c>
      <c r="AU110" s="224" t="s">
        <v>73</v>
      </c>
      <c r="AY110" s="17" t="s">
        <v>148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7" t="s">
        <v>81</v>
      </c>
      <c r="BK110" s="225">
        <f>ROUND(I110*H110,2)</f>
        <v>0</v>
      </c>
      <c r="BL110" s="17" t="s">
        <v>158</v>
      </c>
      <c r="BM110" s="224" t="s">
        <v>1584</v>
      </c>
    </row>
    <row r="111" s="2" customFormat="1">
      <c r="A111" s="38"/>
      <c r="B111" s="39"/>
      <c r="C111" s="40"/>
      <c r="D111" s="226" t="s">
        <v>160</v>
      </c>
      <c r="E111" s="40"/>
      <c r="F111" s="227" t="s">
        <v>1583</v>
      </c>
      <c r="G111" s="40"/>
      <c r="H111" s="40"/>
      <c r="I111" s="228"/>
      <c r="J111" s="40"/>
      <c r="K111" s="40"/>
      <c r="L111" s="44"/>
      <c r="M111" s="229"/>
      <c r="N111" s="230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160</v>
      </c>
      <c r="AU111" s="17" t="s">
        <v>73</v>
      </c>
    </row>
    <row r="112" s="2" customFormat="1" ht="16.5" customHeight="1">
      <c r="A112" s="38"/>
      <c r="B112" s="39"/>
      <c r="C112" s="231" t="s">
        <v>316</v>
      </c>
      <c r="D112" s="231" t="s">
        <v>166</v>
      </c>
      <c r="E112" s="232" t="s">
        <v>1585</v>
      </c>
      <c r="F112" s="233" t="s">
        <v>1586</v>
      </c>
      <c r="G112" s="234" t="s">
        <v>1159</v>
      </c>
      <c r="H112" s="235">
        <v>1</v>
      </c>
      <c r="I112" s="236"/>
      <c r="J112" s="237">
        <f>ROUND(I112*H112,2)</f>
        <v>0</v>
      </c>
      <c r="K112" s="233" t="s">
        <v>19</v>
      </c>
      <c r="L112" s="44"/>
      <c r="M112" s="238" t="s">
        <v>19</v>
      </c>
      <c r="N112" s="239" t="s">
        <v>44</v>
      </c>
      <c r="O112" s="84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4" t="s">
        <v>158</v>
      </c>
      <c r="AT112" s="224" t="s">
        <v>166</v>
      </c>
      <c r="AU112" s="224" t="s">
        <v>73</v>
      </c>
      <c r="AY112" s="17" t="s">
        <v>148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7" t="s">
        <v>81</v>
      </c>
      <c r="BK112" s="225">
        <f>ROUND(I112*H112,2)</f>
        <v>0</v>
      </c>
      <c r="BL112" s="17" t="s">
        <v>158</v>
      </c>
      <c r="BM112" s="224" t="s">
        <v>1587</v>
      </c>
    </row>
    <row r="113" s="2" customFormat="1">
      <c r="A113" s="38"/>
      <c r="B113" s="39"/>
      <c r="C113" s="40"/>
      <c r="D113" s="226" t="s">
        <v>160</v>
      </c>
      <c r="E113" s="40"/>
      <c r="F113" s="227" t="s">
        <v>1586</v>
      </c>
      <c r="G113" s="40"/>
      <c r="H113" s="40"/>
      <c r="I113" s="228"/>
      <c r="J113" s="40"/>
      <c r="K113" s="40"/>
      <c r="L113" s="44"/>
      <c r="M113" s="229"/>
      <c r="N113" s="230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160</v>
      </c>
      <c r="AU113" s="17" t="s">
        <v>73</v>
      </c>
    </row>
    <row r="114" s="2" customFormat="1" ht="16.5" customHeight="1">
      <c r="A114" s="38"/>
      <c r="B114" s="39"/>
      <c r="C114" s="231" t="s">
        <v>322</v>
      </c>
      <c r="D114" s="231" t="s">
        <v>166</v>
      </c>
      <c r="E114" s="232" t="s">
        <v>1588</v>
      </c>
      <c r="F114" s="233" t="s">
        <v>1589</v>
      </c>
      <c r="G114" s="234" t="s">
        <v>1159</v>
      </c>
      <c r="H114" s="235">
        <v>3</v>
      </c>
      <c r="I114" s="236"/>
      <c r="J114" s="237">
        <f>ROUND(I114*H114,2)</f>
        <v>0</v>
      </c>
      <c r="K114" s="233" t="s">
        <v>19</v>
      </c>
      <c r="L114" s="44"/>
      <c r="M114" s="238" t="s">
        <v>19</v>
      </c>
      <c r="N114" s="239" t="s">
        <v>44</v>
      </c>
      <c r="O114" s="84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4" t="s">
        <v>158</v>
      </c>
      <c r="AT114" s="224" t="s">
        <v>166</v>
      </c>
      <c r="AU114" s="224" t="s">
        <v>73</v>
      </c>
      <c r="AY114" s="17" t="s">
        <v>148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7" t="s">
        <v>81</v>
      </c>
      <c r="BK114" s="225">
        <f>ROUND(I114*H114,2)</f>
        <v>0</v>
      </c>
      <c r="BL114" s="17" t="s">
        <v>158</v>
      </c>
      <c r="BM114" s="224" t="s">
        <v>1590</v>
      </c>
    </row>
    <row r="115" s="2" customFormat="1">
      <c r="A115" s="38"/>
      <c r="B115" s="39"/>
      <c r="C115" s="40"/>
      <c r="D115" s="226" t="s">
        <v>160</v>
      </c>
      <c r="E115" s="40"/>
      <c r="F115" s="227" t="s">
        <v>1589</v>
      </c>
      <c r="G115" s="40"/>
      <c r="H115" s="40"/>
      <c r="I115" s="228"/>
      <c r="J115" s="40"/>
      <c r="K115" s="40"/>
      <c r="L115" s="44"/>
      <c r="M115" s="229"/>
      <c r="N115" s="230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160</v>
      </c>
      <c r="AU115" s="17" t="s">
        <v>73</v>
      </c>
    </row>
    <row r="116" s="2" customFormat="1" ht="16.5" customHeight="1">
      <c r="A116" s="38"/>
      <c r="B116" s="39"/>
      <c r="C116" s="231" t="s">
        <v>149</v>
      </c>
      <c r="D116" s="231" t="s">
        <v>166</v>
      </c>
      <c r="E116" s="232" t="s">
        <v>1591</v>
      </c>
      <c r="F116" s="233" t="s">
        <v>1592</v>
      </c>
      <c r="G116" s="234" t="s">
        <v>253</v>
      </c>
      <c r="H116" s="235">
        <v>148</v>
      </c>
      <c r="I116" s="236"/>
      <c r="J116" s="237">
        <f>ROUND(I116*H116,2)</f>
        <v>0</v>
      </c>
      <c r="K116" s="233" t="s">
        <v>19</v>
      </c>
      <c r="L116" s="44"/>
      <c r="M116" s="238" t="s">
        <v>19</v>
      </c>
      <c r="N116" s="239" t="s">
        <v>44</v>
      </c>
      <c r="O116" s="84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4" t="s">
        <v>158</v>
      </c>
      <c r="AT116" s="224" t="s">
        <v>166</v>
      </c>
      <c r="AU116" s="224" t="s">
        <v>73</v>
      </c>
      <c r="AY116" s="17" t="s">
        <v>148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7" t="s">
        <v>81</v>
      </c>
      <c r="BK116" s="225">
        <f>ROUND(I116*H116,2)</f>
        <v>0</v>
      </c>
      <c r="BL116" s="17" t="s">
        <v>158</v>
      </c>
      <c r="BM116" s="224" t="s">
        <v>1593</v>
      </c>
    </row>
    <row r="117" s="2" customFormat="1">
      <c r="A117" s="38"/>
      <c r="B117" s="39"/>
      <c r="C117" s="40"/>
      <c r="D117" s="226" t="s">
        <v>160</v>
      </c>
      <c r="E117" s="40"/>
      <c r="F117" s="227" t="s">
        <v>1594</v>
      </c>
      <c r="G117" s="40"/>
      <c r="H117" s="40"/>
      <c r="I117" s="228"/>
      <c r="J117" s="40"/>
      <c r="K117" s="40"/>
      <c r="L117" s="44"/>
      <c r="M117" s="229"/>
      <c r="N117" s="230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160</v>
      </c>
      <c r="AU117" s="17" t="s">
        <v>73</v>
      </c>
    </row>
    <row r="118" s="2" customFormat="1" ht="16.5" customHeight="1">
      <c r="A118" s="38"/>
      <c r="B118" s="39"/>
      <c r="C118" s="231" t="s">
        <v>158</v>
      </c>
      <c r="D118" s="231" t="s">
        <v>166</v>
      </c>
      <c r="E118" s="232" t="s">
        <v>1595</v>
      </c>
      <c r="F118" s="233" t="s">
        <v>1596</v>
      </c>
      <c r="G118" s="234" t="s">
        <v>253</v>
      </c>
      <c r="H118" s="235">
        <v>46</v>
      </c>
      <c r="I118" s="236"/>
      <c r="J118" s="237">
        <f>ROUND(I118*H118,2)</f>
        <v>0</v>
      </c>
      <c r="K118" s="233" t="s">
        <v>19</v>
      </c>
      <c r="L118" s="44"/>
      <c r="M118" s="238" t="s">
        <v>19</v>
      </c>
      <c r="N118" s="239" t="s">
        <v>44</v>
      </c>
      <c r="O118" s="84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4" t="s">
        <v>158</v>
      </c>
      <c r="AT118" s="224" t="s">
        <v>166</v>
      </c>
      <c r="AU118" s="224" t="s">
        <v>73</v>
      </c>
      <c r="AY118" s="17" t="s">
        <v>148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7" t="s">
        <v>81</v>
      </c>
      <c r="BK118" s="225">
        <f>ROUND(I118*H118,2)</f>
        <v>0</v>
      </c>
      <c r="BL118" s="17" t="s">
        <v>158</v>
      </c>
      <c r="BM118" s="224" t="s">
        <v>1597</v>
      </c>
    </row>
    <row r="119" s="2" customFormat="1">
      <c r="A119" s="38"/>
      <c r="B119" s="39"/>
      <c r="C119" s="40"/>
      <c r="D119" s="226" t="s">
        <v>160</v>
      </c>
      <c r="E119" s="40"/>
      <c r="F119" s="227" t="s">
        <v>1598</v>
      </c>
      <c r="G119" s="40"/>
      <c r="H119" s="40"/>
      <c r="I119" s="228"/>
      <c r="J119" s="40"/>
      <c r="K119" s="40"/>
      <c r="L119" s="44"/>
      <c r="M119" s="229"/>
      <c r="N119" s="230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160</v>
      </c>
      <c r="AU119" s="17" t="s">
        <v>73</v>
      </c>
    </row>
    <row r="120" s="2" customFormat="1" ht="16.5" customHeight="1">
      <c r="A120" s="38"/>
      <c r="B120" s="39"/>
      <c r="C120" s="231" t="s">
        <v>802</v>
      </c>
      <c r="D120" s="231" t="s">
        <v>166</v>
      </c>
      <c r="E120" s="232" t="s">
        <v>1599</v>
      </c>
      <c r="F120" s="233" t="s">
        <v>1600</v>
      </c>
      <c r="G120" s="234" t="s">
        <v>1159</v>
      </c>
      <c r="H120" s="235">
        <v>24</v>
      </c>
      <c r="I120" s="236"/>
      <c r="J120" s="237">
        <f>ROUND(I120*H120,2)</f>
        <v>0</v>
      </c>
      <c r="K120" s="233" t="s">
        <v>19</v>
      </c>
      <c r="L120" s="44"/>
      <c r="M120" s="238" t="s">
        <v>19</v>
      </c>
      <c r="N120" s="239" t="s">
        <v>44</v>
      </c>
      <c r="O120" s="84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4" t="s">
        <v>158</v>
      </c>
      <c r="AT120" s="224" t="s">
        <v>166</v>
      </c>
      <c r="AU120" s="224" t="s">
        <v>73</v>
      </c>
      <c r="AY120" s="17" t="s">
        <v>148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7" t="s">
        <v>81</v>
      </c>
      <c r="BK120" s="225">
        <f>ROUND(I120*H120,2)</f>
        <v>0</v>
      </c>
      <c r="BL120" s="17" t="s">
        <v>158</v>
      </c>
      <c r="BM120" s="224" t="s">
        <v>1601</v>
      </c>
    </row>
    <row r="121" s="2" customFormat="1">
      <c r="A121" s="38"/>
      <c r="B121" s="39"/>
      <c r="C121" s="40"/>
      <c r="D121" s="226" t="s">
        <v>160</v>
      </c>
      <c r="E121" s="40"/>
      <c r="F121" s="227" t="s">
        <v>1600</v>
      </c>
      <c r="G121" s="40"/>
      <c r="H121" s="40"/>
      <c r="I121" s="228"/>
      <c r="J121" s="40"/>
      <c r="K121" s="40"/>
      <c r="L121" s="44"/>
      <c r="M121" s="229"/>
      <c r="N121" s="230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160</v>
      </c>
      <c r="AU121" s="17" t="s">
        <v>73</v>
      </c>
    </row>
    <row r="122" s="2" customFormat="1" ht="16.5" customHeight="1">
      <c r="A122" s="38"/>
      <c r="B122" s="39"/>
      <c r="C122" s="231" t="s">
        <v>8</v>
      </c>
      <c r="D122" s="231" t="s">
        <v>166</v>
      </c>
      <c r="E122" s="232" t="s">
        <v>1602</v>
      </c>
      <c r="F122" s="233" t="s">
        <v>1603</v>
      </c>
      <c r="G122" s="234" t="s">
        <v>1159</v>
      </c>
      <c r="H122" s="235">
        <v>1</v>
      </c>
      <c r="I122" s="236"/>
      <c r="J122" s="237">
        <f>ROUND(I122*H122,2)</f>
        <v>0</v>
      </c>
      <c r="K122" s="233" t="s">
        <v>19</v>
      </c>
      <c r="L122" s="44"/>
      <c r="M122" s="238" t="s">
        <v>19</v>
      </c>
      <c r="N122" s="239" t="s">
        <v>44</v>
      </c>
      <c r="O122" s="84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4" t="s">
        <v>158</v>
      </c>
      <c r="AT122" s="224" t="s">
        <v>166</v>
      </c>
      <c r="AU122" s="224" t="s">
        <v>73</v>
      </c>
      <c r="AY122" s="17" t="s">
        <v>148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7" t="s">
        <v>81</v>
      </c>
      <c r="BK122" s="225">
        <f>ROUND(I122*H122,2)</f>
        <v>0</v>
      </c>
      <c r="BL122" s="17" t="s">
        <v>158</v>
      </c>
      <c r="BM122" s="224" t="s">
        <v>1604</v>
      </c>
    </row>
    <row r="123" s="2" customFormat="1">
      <c r="A123" s="38"/>
      <c r="B123" s="39"/>
      <c r="C123" s="40"/>
      <c r="D123" s="226" t="s">
        <v>160</v>
      </c>
      <c r="E123" s="40"/>
      <c r="F123" s="227" t="s">
        <v>1603</v>
      </c>
      <c r="G123" s="40"/>
      <c r="H123" s="40"/>
      <c r="I123" s="228"/>
      <c r="J123" s="40"/>
      <c r="K123" s="40"/>
      <c r="L123" s="44"/>
      <c r="M123" s="229"/>
      <c r="N123" s="230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160</v>
      </c>
      <c r="AU123" s="17" t="s">
        <v>73</v>
      </c>
    </row>
    <row r="124" s="2" customFormat="1" ht="16.5" customHeight="1">
      <c r="A124" s="38"/>
      <c r="B124" s="39"/>
      <c r="C124" s="231" t="s">
        <v>264</v>
      </c>
      <c r="D124" s="231" t="s">
        <v>166</v>
      </c>
      <c r="E124" s="232" t="s">
        <v>1605</v>
      </c>
      <c r="F124" s="233" t="s">
        <v>1606</v>
      </c>
      <c r="G124" s="234" t="s">
        <v>1159</v>
      </c>
      <c r="H124" s="235">
        <v>1</v>
      </c>
      <c r="I124" s="236"/>
      <c r="J124" s="237">
        <f>ROUND(I124*H124,2)</f>
        <v>0</v>
      </c>
      <c r="K124" s="233" t="s">
        <v>19</v>
      </c>
      <c r="L124" s="44"/>
      <c r="M124" s="238" t="s">
        <v>19</v>
      </c>
      <c r="N124" s="239" t="s">
        <v>44</v>
      </c>
      <c r="O124" s="84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4" t="s">
        <v>158</v>
      </c>
      <c r="AT124" s="224" t="s">
        <v>166</v>
      </c>
      <c r="AU124" s="224" t="s">
        <v>73</v>
      </c>
      <c r="AY124" s="17" t="s">
        <v>148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7" t="s">
        <v>81</v>
      </c>
      <c r="BK124" s="225">
        <f>ROUND(I124*H124,2)</f>
        <v>0</v>
      </c>
      <c r="BL124" s="17" t="s">
        <v>158</v>
      </c>
      <c r="BM124" s="224" t="s">
        <v>1607</v>
      </c>
    </row>
    <row r="125" s="2" customFormat="1">
      <c r="A125" s="38"/>
      <c r="B125" s="39"/>
      <c r="C125" s="40"/>
      <c r="D125" s="226" t="s">
        <v>160</v>
      </c>
      <c r="E125" s="40"/>
      <c r="F125" s="227" t="s">
        <v>1606</v>
      </c>
      <c r="G125" s="40"/>
      <c r="H125" s="40"/>
      <c r="I125" s="228"/>
      <c r="J125" s="40"/>
      <c r="K125" s="40"/>
      <c r="L125" s="44"/>
      <c r="M125" s="229"/>
      <c r="N125" s="230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160</v>
      </c>
      <c r="AU125" s="17" t="s">
        <v>73</v>
      </c>
    </row>
    <row r="126" s="2" customFormat="1" ht="16.5" customHeight="1">
      <c r="A126" s="38"/>
      <c r="B126" s="39"/>
      <c r="C126" s="231" t="s">
        <v>271</v>
      </c>
      <c r="D126" s="231" t="s">
        <v>166</v>
      </c>
      <c r="E126" s="232" t="s">
        <v>1608</v>
      </c>
      <c r="F126" s="233" t="s">
        <v>1609</v>
      </c>
      <c r="G126" s="234" t="s">
        <v>253</v>
      </c>
      <c r="H126" s="235">
        <v>980</v>
      </c>
      <c r="I126" s="236"/>
      <c r="J126" s="237">
        <f>ROUND(I126*H126,2)</f>
        <v>0</v>
      </c>
      <c r="K126" s="233" t="s">
        <v>19</v>
      </c>
      <c r="L126" s="44"/>
      <c r="M126" s="238" t="s">
        <v>19</v>
      </c>
      <c r="N126" s="239" t="s">
        <v>44</v>
      </c>
      <c r="O126" s="84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4" t="s">
        <v>158</v>
      </c>
      <c r="AT126" s="224" t="s">
        <v>166</v>
      </c>
      <c r="AU126" s="224" t="s">
        <v>73</v>
      </c>
      <c r="AY126" s="17" t="s">
        <v>148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7" t="s">
        <v>81</v>
      </c>
      <c r="BK126" s="225">
        <f>ROUND(I126*H126,2)</f>
        <v>0</v>
      </c>
      <c r="BL126" s="17" t="s">
        <v>158</v>
      </c>
      <c r="BM126" s="224" t="s">
        <v>1610</v>
      </c>
    </row>
    <row r="127" s="2" customFormat="1">
      <c r="A127" s="38"/>
      <c r="B127" s="39"/>
      <c r="C127" s="40"/>
      <c r="D127" s="226" t="s">
        <v>160</v>
      </c>
      <c r="E127" s="40"/>
      <c r="F127" s="227" t="s">
        <v>1609</v>
      </c>
      <c r="G127" s="40"/>
      <c r="H127" s="40"/>
      <c r="I127" s="228"/>
      <c r="J127" s="40"/>
      <c r="K127" s="40"/>
      <c r="L127" s="44"/>
      <c r="M127" s="229"/>
      <c r="N127" s="230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160</v>
      </c>
      <c r="AU127" s="17" t="s">
        <v>73</v>
      </c>
    </row>
    <row r="128" s="2" customFormat="1" ht="16.5" customHeight="1">
      <c r="A128" s="38"/>
      <c r="B128" s="39"/>
      <c r="C128" s="231" t="s">
        <v>206</v>
      </c>
      <c r="D128" s="231" t="s">
        <v>166</v>
      </c>
      <c r="E128" s="232" t="s">
        <v>1611</v>
      </c>
      <c r="F128" s="233" t="s">
        <v>1612</v>
      </c>
      <c r="G128" s="234" t="s">
        <v>1159</v>
      </c>
      <c r="H128" s="235">
        <v>4</v>
      </c>
      <c r="I128" s="236"/>
      <c r="J128" s="237">
        <f>ROUND(I128*H128,2)</f>
        <v>0</v>
      </c>
      <c r="K128" s="233" t="s">
        <v>19</v>
      </c>
      <c r="L128" s="44"/>
      <c r="M128" s="238" t="s">
        <v>19</v>
      </c>
      <c r="N128" s="239" t="s">
        <v>44</v>
      </c>
      <c r="O128" s="84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4" t="s">
        <v>158</v>
      </c>
      <c r="AT128" s="224" t="s">
        <v>166</v>
      </c>
      <c r="AU128" s="224" t="s">
        <v>73</v>
      </c>
      <c r="AY128" s="17" t="s">
        <v>148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7" t="s">
        <v>81</v>
      </c>
      <c r="BK128" s="225">
        <f>ROUND(I128*H128,2)</f>
        <v>0</v>
      </c>
      <c r="BL128" s="17" t="s">
        <v>158</v>
      </c>
      <c r="BM128" s="224" t="s">
        <v>1613</v>
      </c>
    </row>
    <row r="129" s="2" customFormat="1">
      <c r="A129" s="38"/>
      <c r="B129" s="39"/>
      <c r="C129" s="40"/>
      <c r="D129" s="226" t="s">
        <v>160</v>
      </c>
      <c r="E129" s="40"/>
      <c r="F129" s="227" t="s">
        <v>1612</v>
      </c>
      <c r="G129" s="40"/>
      <c r="H129" s="40"/>
      <c r="I129" s="228"/>
      <c r="J129" s="40"/>
      <c r="K129" s="40"/>
      <c r="L129" s="44"/>
      <c r="M129" s="229"/>
      <c r="N129" s="230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160</v>
      </c>
      <c r="AU129" s="17" t="s">
        <v>73</v>
      </c>
    </row>
    <row r="130" s="2" customFormat="1" ht="16.5" customHeight="1">
      <c r="A130" s="38"/>
      <c r="B130" s="39"/>
      <c r="C130" s="231" t="s">
        <v>276</v>
      </c>
      <c r="D130" s="231" t="s">
        <v>166</v>
      </c>
      <c r="E130" s="232" t="s">
        <v>1614</v>
      </c>
      <c r="F130" s="233" t="s">
        <v>1615</v>
      </c>
      <c r="G130" s="234" t="s">
        <v>1159</v>
      </c>
      <c r="H130" s="235">
        <v>1</v>
      </c>
      <c r="I130" s="236"/>
      <c r="J130" s="237">
        <f>ROUND(I130*H130,2)</f>
        <v>0</v>
      </c>
      <c r="K130" s="233" t="s">
        <v>19</v>
      </c>
      <c r="L130" s="44"/>
      <c r="M130" s="238" t="s">
        <v>19</v>
      </c>
      <c r="N130" s="239" t="s">
        <v>44</v>
      </c>
      <c r="O130" s="84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4" t="s">
        <v>158</v>
      </c>
      <c r="AT130" s="224" t="s">
        <v>166</v>
      </c>
      <c r="AU130" s="224" t="s">
        <v>73</v>
      </c>
      <c r="AY130" s="17" t="s">
        <v>148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7" t="s">
        <v>81</v>
      </c>
      <c r="BK130" s="225">
        <f>ROUND(I130*H130,2)</f>
        <v>0</v>
      </c>
      <c r="BL130" s="17" t="s">
        <v>158</v>
      </c>
      <c r="BM130" s="224" t="s">
        <v>1616</v>
      </c>
    </row>
    <row r="131" s="2" customFormat="1">
      <c r="A131" s="38"/>
      <c r="B131" s="39"/>
      <c r="C131" s="40"/>
      <c r="D131" s="226" t="s">
        <v>160</v>
      </c>
      <c r="E131" s="40"/>
      <c r="F131" s="227" t="s">
        <v>1615</v>
      </c>
      <c r="G131" s="40"/>
      <c r="H131" s="40"/>
      <c r="I131" s="228"/>
      <c r="J131" s="40"/>
      <c r="K131" s="40"/>
      <c r="L131" s="44"/>
      <c r="M131" s="229"/>
      <c r="N131" s="230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160</v>
      </c>
      <c r="AU131" s="17" t="s">
        <v>73</v>
      </c>
    </row>
    <row r="132" s="2" customFormat="1" ht="16.5" customHeight="1">
      <c r="A132" s="38"/>
      <c r="B132" s="39"/>
      <c r="C132" s="231" t="s">
        <v>282</v>
      </c>
      <c r="D132" s="231" t="s">
        <v>166</v>
      </c>
      <c r="E132" s="232" t="s">
        <v>1617</v>
      </c>
      <c r="F132" s="233" t="s">
        <v>1618</v>
      </c>
      <c r="G132" s="234" t="s">
        <v>1159</v>
      </c>
      <c r="H132" s="235">
        <v>6</v>
      </c>
      <c r="I132" s="236"/>
      <c r="J132" s="237">
        <f>ROUND(I132*H132,2)</f>
        <v>0</v>
      </c>
      <c r="K132" s="233" t="s">
        <v>19</v>
      </c>
      <c r="L132" s="44"/>
      <c r="M132" s="238" t="s">
        <v>19</v>
      </c>
      <c r="N132" s="239" t="s">
        <v>44</v>
      </c>
      <c r="O132" s="84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4" t="s">
        <v>158</v>
      </c>
      <c r="AT132" s="224" t="s">
        <v>166</v>
      </c>
      <c r="AU132" s="224" t="s">
        <v>73</v>
      </c>
      <c r="AY132" s="17" t="s">
        <v>148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7" t="s">
        <v>81</v>
      </c>
      <c r="BK132" s="225">
        <f>ROUND(I132*H132,2)</f>
        <v>0</v>
      </c>
      <c r="BL132" s="17" t="s">
        <v>158</v>
      </c>
      <c r="BM132" s="224" t="s">
        <v>1619</v>
      </c>
    </row>
    <row r="133" s="2" customFormat="1">
      <c r="A133" s="38"/>
      <c r="B133" s="39"/>
      <c r="C133" s="40"/>
      <c r="D133" s="226" t="s">
        <v>160</v>
      </c>
      <c r="E133" s="40"/>
      <c r="F133" s="227" t="s">
        <v>1618</v>
      </c>
      <c r="G133" s="40"/>
      <c r="H133" s="40"/>
      <c r="I133" s="228"/>
      <c r="J133" s="40"/>
      <c r="K133" s="40"/>
      <c r="L133" s="44"/>
      <c r="M133" s="229"/>
      <c r="N133" s="230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160</v>
      </c>
      <c r="AU133" s="17" t="s">
        <v>73</v>
      </c>
    </row>
    <row r="134" s="2" customFormat="1" ht="16.5" customHeight="1">
      <c r="A134" s="38"/>
      <c r="B134" s="39"/>
      <c r="C134" s="231" t="s">
        <v>198</v>
      </c>
      <c r="D134" s="231" t="s">
        <v>166</v>
      </c>
      <c r="E134" s="232" t="s">
        <v>1620</v>
      </c>
      <c r="F134" s="233" t="s">
        <v>1621</v>
      </c>
      <c r="G134" s="234" t="s">
        <v>19</v>
      </c>
      <c r="H134" s="235">
        <v>17</v>
      </c>
      <c r="I134" s="236"/>
      <c r="J134" s="237">
        <f>ROUND(I134*H134,2)</f>
        <v>0</v>
      </c>
      <c r="K134" s="233" t="s">
        <v>19</v>
      </c>
      <c r="L134" s="44"/>
      <c r="M134" s="238" t="s">
        <v>19</v>
      </c>
      <c r="N134" s="239" t="s">
        <v>44</v>
      </c>
      <c r="O134" s="84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4" t="s">
        <v>158</v>
      </c>
      <c r="AT134" s="224" t="s">
        <v>166</v>
      </c>
      <c r="AU134" s="224" t="s">
        <v>73</v>
      </c>
      <c r="AY134" s="17" t="s">
        <v>148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7" t="s">
        <v>81</v>
      </c>
      <c r="BK134" s="225">
        <f>ROUND(I134*H134,2)</f>
        <v>0</v>
      </c>
      <c r="BL134" s="17" t="s">
        <v>158</v>
      </c>
      <c r="BM134" s="224" t="s">
        <v>1622</v>
      </c>
    </row>
    <row r="135" s="2" customFormat="1">
      <c r="A135" s="38"/>
      <c r="B135" s="39"/>
      <c r="C135" s="40"/>
      <c r="D135" s="226" t="s">
        <v>160</v>
      </c>
      <c r="E135" s="40"/>
      <c r="F135" s="227" t="s">
        <v>1621</v>
      </c>
      <c r="G135" s="40"/>
      <c r="H135" s="40"/>
      <c r="I135" s="228"/>
      <c r="J135" s="40"/>
      <c r="K135" s="40"/>
      <c r="L135" s="44"/>
      <c r="M135" s="254"/>
      <c r="N135" s="255"/>
      <c r="O135" s="256"/>
      <c r="P135" s="256"/>
      <c r="Q135" s="256"/>
      <c r="R135" s="256"/>
      <c r="S135" s="256"/>
      <c r="T135" s="257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160</v>
      </c>
      <c r="AU135" s="17" t="s">
        <v>73</v>
      </c>
    </row>
    <row r="136" s="2" customFormat="1" ht="6.96" customHeight="1">
      <c r="A136" s="38"/>
      <c r="B136" s="59"/>
      <c r="C136" s="60"/>
      <c r="D136" s="60"/>
      <c r="E136" s="60"/>
      <c r="F136" s="60"/>
      <c r="G136" s="60"/>
      <c r="H136" s="60"/>
      <c r="I136" s="60"/>
      <c r="J136" s="60"/>
      <c r="K136" s="60"/>
      <c r="L136" s="44"/>
      <c r="M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</sheetData>
  <sheetProtection sheet="1" autoFilter="0" formatColumns="0" formatRows="0" objects="1" scenarios="1" spinCount="100000" saltValue="59BzEHFAGzy0IeBCX31CdqmsY7IK8IG//yU9cxlUxRm0TdnmmgoqQ6N7cC8Y9Zo47+qpXb9X+4gG7ZO75RV6nQ==" hashValue="C/GISj9vi8aALOLP+5mOjhl9NyGqi0FObAdD2/4KeEoSlVlcQYLdyL4uVrGavkwG7rILQaEumYbW9nT27d2nWA==" algorithmName="SHA-512" password="CC35"/>
  <autoFilter ref="C84:K13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83</v>
      </c>
    </row>
    <row r="4" s="1" customFormat="1" ht="24.96" customHeight="1">
      <c r="B4" s="20"/>
      <c r="D4" s="140" t="s">
        <v>111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Rozšíření jednotky poanesteziologické péče na operačních sálech</v>
      </c>
      <c r="F7" s="142"/>
      <c r="G7" s="142"/>
      <c r="H7" s="142"/>
      <c r="L7" s="20"/>
    </row>
    <row r="8" s="1" customFormat="1" ht="12" customHeight="1">
      <c r="B8" s="20"/>
      <c r="D8" s="142" t="s">
        <v>112</v>
      </c>
      <c r="L8" s="20"/>
    </row>
    <row r="9" s="2" customFormat="1" ht="16.5" customHeight="1">
      <c r="A9" s="38"/>
      <c r="B9" s="44"/>
      <c r="C9" s="38"/>
      <c r="D9" s="38"/>
      <c r="E9" s="143" t="s">
        <v>1418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735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1623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12. 5. 2023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27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22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tr">
        <f>IF('Rekapitulace stavby'!AN16="","",'Rekapitulace stavby'!AN16)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2" t="s">
        <v>28</v>
      </c>
      <c r="J23" s="133" t="str">
        <f>IF('Rekapitulace stavby'!AN17="","",'Rekapitulace stavby'!AN17)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35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36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37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39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41</v>
      </c>
      <c r="G34" s="38"/>
      <c r="H34" s="38"/>
      <c r="I34" s="154" t="s">
        <v>40</v>
      </c>
      <c r="J34" s="154" t="s">
        <v>42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43</v>
      </c>
      <c r="E35" s="142" t="s">
        <v>44</v>
      </c>
      <c r="F35" s="156">
        <f>ROUND((SUM(BE85:BE91)),  2)</f>
        <v>0</v>
      </c>
      <c r="G35" s="38"/>
      <c r="H35" s="38"/>
      <c r="I35" s="157">
        <v>0.20999999999999999</v>
      </c>
      <c r="J35" s="156">
        <f>ROUND(((SUM(BE85:BE91))*I35),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45</v>
      </c>
      <c r="F36" s="156">
        <f>ROUND((SUM(BF85:BF91)),  2)</f>
        <v>0</v>
      </c>
      <c r="G36" s="38"/>
      <c r="H36" s="38"/>
      <c r="I36" s="157">
        <v>0.14999999999999999</v>
      </c>
      <c r="J36" s="156">
        <f>ROUND(((SUM(BF85:BF91))*I36),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56">
        <f>ROUND((SUM(BG85:BG91)),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47</v>
      </c>
      <c r="F38" s="156">
        <f>ROUND((SUM(BH85:BH91)),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48</v>
      </c>
      <c r="F39" s="156">
        <f>ROUND((SUM(BI85:BI91)),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114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Rozšíření jednotky poanesteziologické péče na operačních sálech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112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1418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735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05.3 - Práce v HZS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Nemocnice Havířov, p.o.</v>
      </c>
      <c r="G56" s="40"/>
      <c r="H56" s="40"/>
      <c r="I56" s="32" t="s">
        <v>23</v>
      </c>
      <c r="J56" s="72" t="str">
        <f>IF(J14="","",J14)</f>
        <v>12. 5. 2023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Nemocnice Havířov, p.o.</v>
      </c>
      <c r="G58" s="40"/>
      <c r="H58" s="40"/>
      <c r="I58" s="32" t="s">
        <v>31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Amun Pro s.r.o.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115</v>
      </c>
      <c r="D61" s="171"/>
      <c r="E61" s="171"/>
      <c r="F61" s="171"/>
      <c r="G61" s="171"/>
      <c r="H61" s="171"/>
      <c r="I61" s="171"/>
      <c r="J61" s="172" t="s">
        <v>116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71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117</v>
      </c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133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9" t="str">
        <f>E7</f>
        <v>Rozšíření jednotky poanesteziologické péče na operačních sálech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112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1418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735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05.3 - Práce v HZS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>Nemocnice Havířov, p.o.</v>
      </c>
      <c r="G79" s="40"/>
      <c r="H79" s="40"/>
      <c r="I79" s="32" t="s">
        <v>23</v>
      </c>
      <c r="J79" s="72" t="str">
        <f>IF(J14="","",J14)</f>
        <v>12. 5. 2023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25</v>
      </c>
      <c r="D81" s="40"/>
      <c r="E81" s="40"/>
      <c r="F81" s="27" t="str">
        <f>E17</f>
        <v>Nemocnice Havířov, p.o.</v>
      </c>
      <c r="G81" s="40"/>
      <c r="H81" s="40"/>
      <c r="I81" s="32" t="s">
        <v>31</v>
      </c>
      <c r="J81" s="36" t="str">
        <f>E23</f>
        <v xml:space="preserve"> 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29</v>
      </c>
      <c r="D82" s="40"/>
      <c r="E82" s="40"/>
      <c r="F82" s="27" t="str">
        <f>IF(E20="","",E20)</f>
        <v>Vyplň údaj</v>
      </c>
      <c r="G82" s="40"/>
      <c r="H82" s="40"/>
      <c r="I82" s="32" t="s">
        <v>34</v>
      </c>
      <c r="J82" s="36" t="str">
        <f>E26</f>
        <v>Amun Pro s.r.o.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85"/>
      <c r="B84" s="186"/>
      <c r="C84" s="187" t="s">
        <v>134</v>
      </c>
      <c r="D84" s="188" t="s">
        <v>58</v>
      </c>
      <c r="E84" s="188" t="s">
        <v>54</v>
      </c>
      <c r="F84" s="188" t="s">
        <v>55</v>
      </c>
      <c r="G84" s="188" t="s">
        <v>135</v>
      </c>
      <c r="H84" s="188" t="s">
        <v>136</v>
      </c>
      <c r="I84" s="188" t="s">
        <v>137</v>
      </c>
      <c r="J84" s="188" t="s">
        <v>116</v>
      </c>
      <c r="K84" s="189" t="s">
        <v>138</v>
      </c>
      <c r="L84" s="190"/>
      <c r="M84" s="92" t="s">
        <v>19</v>
      </c>
      <c r="N84" s="93" t="s">
        <v>43</v>
      </c>
      <c r="O84" s="93" t="s">
        <v>139</v>
      </c>
      <c r="P84" s="93" t="s">
        <v>140</v>
      </c>
      <c r="Q84" s="93" t="s">
        <v>141</v>
      </c>
      <c r="R84" s="93" t="s">
        <v>142</v>
      </c>
      <c r="S84" s="93" t="s">
        <v>143</v>
      </c>
      <c r="T84" s="94" t="s">
        <v>144</v>
      </c>
      <c r="U84" s="185"/>
      <c r="V84" s="185"/>
      <c r="W84" s="185"/>
      <c r="X84" s="185"/>
      <c r="Y84" s="185"/>
      <c r="Z84" s="185"/>
      <c r="AA84" s="185"/>
      <c r="AB84" s="185"/>
      <c r="AC84" s="185"/>
      <c r="AD84" s="185"/>
      <c r="AE84" s="185"/>
    </row>
    <row r="85" s="2" customFormat="1" ht="22.8" customHeight="1">
      <c r="A85" s="38"/>
      <c r="B85" s="39"/>
      <c r="C85" s="99" t="s">
        <v>145</v>
      </c>
      <c r="D85" s="40"/>
      <c r="E85" s="40"/>
      <c r="F85" s="40"/>
      <c r="G85" s="40"/>
      <c r="H85" s="40"/>
      <c r="I85" s="40"/>
      <c r="J85" s="191">
        <f>BK85</f>
        <v>0</v>
      </c>
      <c r="K85" s="40"/>
      <c r="L85" s="44"/>
      <c r="M85" s="95"/>
      <c r="N85" s="192"/>
      <c r="O85" s="96"/>
      <c r="P85" s="193">
        <f>SUM(P86:P91)</f>
        <v>0</v>
      </c>
      <c r="Q85" s="96"/>
      <c r="R85" s="193">
        <f>SUM(R86:R91)</f>
        <v>0</v>
      </c>
      <c r="S85" s="96"/>
      <c r="T85" s="194">
        <f>SUM(T86:T91)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72</v>
      </c>
      <c r="AU85" s="17" t="s">
        <v>117</v>
      </c>
      <c r="BK85" s="195">
        <f>SUM(BK86:BK91)</f>
        <v>0</v>
      </c>
    </row>
    <row r="86" s="2" customFormat="1" ht="16.5" customHeight="1">
      <c r="A86" s="38"/>
      <c r="B86" s="39"/>
      <c r="C86" s="231" t="s">
        <v>81</v>
      </c>
      <c r="D86" s="231" t="s">
        <v>166</v>
      </c>
      <c r="E86" s="232" t="s">
        <v>1624</v>
      </c>
      <c r="F86" s="233" t="s">
        <v>1625</v>
      </c>
      <c r="G86" s="234" t="s">
        <v>1626</v>
      </c>
      <c r="H86" s="235">
        <v>24</v>
      </c>
      <c r="I86" s="236"/>
      <c r="J86" s="237">
        <f>ROUND(I86*H86,2)</f>
        <v>0</v>
      </c>
      <c r="K86" s="233" t="s">
        <v>19</v>
      </c>
      <c r="L86" s="44"/>
      <c r="M86" s="238" t="s">
        <v>19</v>
      </c>
      <c r="N86" s="239" t="s">
        <v>44</v>
      </c>
      <c r="O86" s="84"/>
      <c r="P86" s="222">
        <f>O86*H86</f>
        <v>0</v>
      </c>
      <c r="Q86" s="222">
        <v>0</v>
      </c>
      <c r="R86" s="222">
        <f>Q86*H86</f>
        <v>0</v>
      </c>
      <c r="S86" s="222">
        <v>0</v>
      </c>
      <c r="T86" s="223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4" t="s">
        <v>158</v>
      </c>
      <c r="AT86" s="224" t="s">
        <v>166</v>
      </c>
      <c r="AU86" s="224" t="s">
        <v>73</v>
      </c>
      <c r="AY86" s="17" t="s">
        <v>148</v>
      </c>
      <c r="BE86" s="225">
        <f>IF(N86="základní",J86,0)</f>
        <v>0</v>
      </c>
      <c r="BF86" s="225">
        <f>IF(N86="snížená",J86,0)</f>
        <v>0</v>
      </c>
      <c r="BG86" s="225">
        <f>IF(N86="zákl. přenesená",J86,0)</f>
        <v>0</v>
      </c>
      <c r="BH86" s="225">
        <f>IF(N86="sníž. přenesená",J86,0)</f>
        <v>0</v>
      </c>
      <c r="BI86" s="225">
        <f>IF(N86="nulová",J86,0)</f>
        <v>0</v>
      </c>
      <c r="BJ86" s="17" t="s">
        <v>81</v>
      </c>
      <c r="BK86" s="225">
        <f>ROUND(I86*H86,2)</f>
        <v>0</v>
      </c>
      <c r="BL86" s="17" t="s">
        <v>158</v>
      </c>
      <c r="BM86" s="224" t="s">
        <v>1627</v>
      </c>
    </row>
    <row r="87" s="2" customFormat="1">
      <c r="A87" s="38"/>
      <c r="B87" s="39"/>
      <c r="C87" s="40"/>
      <c r="D87" s="226" t="s">
        <v>160</v>
      </c>
      <c r="E87" s="40"/>
      <c r="F87" s="227" t="s">
        <v>1625</v>
      </c>
      <c r="G87" s="40"/>
      <c r="H87" s="40"/>
      <c r="I87" s="228"/>
      <c r="J87" s="40"/>
      <c r="K87" s="40"/>
      <c r="L87" s="44"/>
      <c r="M87" s="229"/>
      <c r="N87" s="230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160</v>
      </c>
      <c r="AU87" s="17" t="s">
        <v>73</v>
      </c>
    </row>
    <row r="88" s="2" customFormat="1" ht="16.5" customHeight="1">
      <c r="A88" s="38"/>
      <c r="B88" s="39"/>
      <c r="C88" s="231" t="s">
        <v>83</v>
      </c>
      <c r="D88" s="231" t="s">
        <v>166</v>
      </c>
      <c r="E88" s="232" t="s">
        <v>1628</v>
      </c>
      <c r="F88" s="233" t="s">
        <v>1629</v>
      </c>
      <c r="G88" s="234" t="s">
        <v>1626</v>
      </c>
      <c r="H88" s="235">
        <v>20</v>
      </c>
      <c r="I88" s="236"/>
      <c r="J88" s="237">
        <f>ROUND(I88*H88,2)</f>
        <v>0</v>
      </c>
      <c r="K88" s="233" t="s">
        <v>19</v>
      </c>
      <c r="L88" s="44"/>
      <c r="M88" s="238" t="s">
        <v>19</v>
      </c>
      <c r="N88" s="239" t="s">
        <v>44</v>
      </c>
      <c r="O88" s="84"/>
      <c r="P88" s="222">
        <f>O88*H88</f>
        <v>0</v>
      </c>
      <c r="Q88" s="222">
        <v>0</v>
      </c>
      <c r="R88" s="222">
        <f>Q88*H88</f>
        <v>0</v>
      </c>
      <c r="S88" s="222">
        <v>0</v>
      </c>
      <c r="T88" s="223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24" t="s">
        <v>158</v>
      </c>
      <c r="AT88" s="224" t="s">
        <v>166</v>
      </c>
      <c r="AU88" s="224" t="s">
        <v>73</v>
      </c>
      <c r="AY88" s="17" t="s">
        <v>148</v>
      </c>
      <c r="BE88" s="225">
        <f>IF(N88="základní",J88,0)</f>
        <v>0</v>
      </c>
      <c r="BF88" s="225">
        <f>IF(N88="snížená",J88,0)</f>
        <v>0</v>
      </c>
      <c r="BG88" s="225">
        <f>IF(N88="zákl. přenesená",J88,0)</f>
        <v>0</v>
      </c>
      <c r="BH88" s="225">
        <f>IF(N88="sníž. přenesená",J88,0)</f>
        <v>0</v>
      </c>
      <c r="BI88" s="225">
        <f>IF(N88="nulová",J88,0)</f>
        <v>0</v>
      </c>
      <c r="BJ88" s="17" t="s">
        <v>81</v>
      </c>
      <c r="BK88" s="225">
        <f>ROUND(I88*H88,2)</f>
        <v>0</v>
      </c>
      <c r="BL88" s="17" t="s">
        <v>158</v>
      </c>
      <c r="BM88" s="224" t="s">
        <v>1630</v>
      </c>
    </row>
    <row r="89" s="2" customFormat="1">
      <c r="A89" s="38"/>
      <c r="B89" s="39"/>
      <c r="C89" s="40"/>
      <c r="D89" s="226" t="s">
        <v>160</v>
      </c>
      <c r="E89" s="40"/>
      <c r="F89" s="227" t="s">
        <v>1629</v>
      </c>
      <c r="G89" s="40"/>
      <c r="H89" s="40"/>
      <c r="I89" s="228"/>
      <c r="J89" s="40"/>
      <c r="K89" s="40"/>
      <c r="L89" s="44"/>
      <c r="M89" s="229"/>
      <c r="N89" s="230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160</v>
      </c>
      <c r="AU89" s="17" t="s">
        <v>73</v>
      </c>
    </row>
    <row r="90" s="2" customFormat="1" ht="16.5" customHeight="1">
      <c r="A90" s="38"/>
      <c r="B90" s="39"/>
      <c r="C90" s="231" t="s">
        <v>149</v>
      </c>
      <c r="D90" s="231" t="s">
        <v>166</v>
      </c>
      <c r="E90" s="232" t="s">
        <v>1631</v>
      </c>
      <c r="F90" s="233" t="s">
        <v>1632</v>
      </c>
      <c r="G90" s="234" t="s">
        <v>1626</v>
      </c>
      <c r="H90" s="235">
        <v>30</v>
      </c>
      <c r="I90" s="236"/>
      <c r="J90" s="237">
        <f>ROUND(I90*H90,2)</f>
        <v>0</v>
      </c>
      <c r="K90" s="233" t="s">
        <v>19</v>
      </c>
      <c r="L90" s="44"/>
      <c r="M90" s="238" t="s">
        <v>19</v>
      </c>
      <c r="N90" s="239" t="s">
        <v>44</v>
      </c>
      <c r="O90" s="84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4" t="s">
        <v>158</v>
      </c>
      <c r="AT90" s="224" t="s">
        <v>166</v>
      </c>
      <c r="AU90" s="224" t="s">
        <v>73</v>
      </c>
      <c r="AY90" s="17" t="s">
        <v>148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7" t="s">
        <v>81</v>
      </c>
      <c r="BK90" s="225">
        <f>ROUND(I90*H90,2)</f>
        <v>0</v>
      </c>
      <c r="BL90" s="17" t="s">
        <v>158</v>
      </c>
      <c r="BM90" s="224" t="s">
        <v>1633</v>
      </c>
    </row>
    <row r="91" s="2" customFormat="1">
      <c r="A91" s="38"/>
      <c r="B91" s="39"/>
      <c r="C91" s="40"/>
      <c r="D91" s="226" t="s">
        <v>160</v>
      </c>
      <c r="E91" s="40"/>
      <c r="F91" s="227" t="s">
        <v>1632</v>
      </c>
      <c r="G91" s="40"/>
      <c r="H91" s="40"/>
      <c r="I91" s="228"/>
      <c r="J91" s="40"/>
      <c r="K91" s="40"/>
      <c r="L91" s="44"/>
      <c r="M91" s="254"/>
      <c r="N91" s="255"/>
      <c r="O91" s="256"/>
      <c r="P91" s="256"/>
      <c r="Q91" s="256"/>
      <c r="R91" s="256"/>
      <c r="S91" s="256"/>
      <c r="T91" s="257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160</v>
      </c>
      <c r="AU91" s="17" t="s">
        <v>73</v>
      </c>
    </row>
    <row r="92" s="2" customFormat="1" ht="6.96" customHeight="1">
      <c r="A92" s="38"/>
      <c r="B92" s="59"/>
      <c r="C92" s="60"/>
      <c r="D92" s="60"/>
      <c r="E92" s="60"/>
      <c r="F92" s="60"/>
      <c r="G92" s="60"/>
      <c r="H92" s="60"/>
      <c r="I92" s="60"/>
      <c r="J92" s="60"/>
      <c r="K92" s="60"/>
      <c r="L92" s="44"/>
      <c r="M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</sheetData>
  <sheetProtection sheet="1" autoFilter="0" formatColumns="0" formatRows="0" objects="1" scenarios="1" spinCount="100000" saltValue="W34hCfQn/dpXoFvyxx9zUBri5L+dMK4aLQF45dOqddCA0BAr72Mr2h+U5P4C7n9I/5W6NX1HV9RgWnJLzWH/5g==" hashValue="zYS7L10JAuelrIsKsyuGzNB5eYO75ifjXbwT1pTNJChExsrMbXEp55DwxSFcNIxryi2PpWX8RoptWwk7q7adXA==" algorithmName="SHA-512" password="CC35"/>
  <autoFilter ref="C84:K9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Klimša</dc:creator>
  <cp:lastModifiedBy>Michal Klimša</cp:lastModifiedBy>
  <dcterms:created xsi:type="dcterms:W3CDTF">2023-05-12T17:51:24Z</dcterms:created>
  <dcterms:modified xsi:type="dcterms:W3CDTF">2023-05-12T17:51:36Z</dcterms:modified>
</cp:coreProperties>
</file>